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<sst xmlns="http://schemas.openxmlformats.org/spreadsheetml/2006/main" count="2214" uniqueCount="685">
  <si>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</si>
  <si>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</si>
  <si>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</si>
  <si>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</si>
  <si>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</si>
  <si>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</si>
  <si>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</si>
  <si>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</si>
  <si>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</si>
  <si>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</si>
  <si>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</si>
  <si>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</si>
  <si>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</si>
  <si>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</si>
  <si>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</si>
  <si>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</si>
  <si>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</si>
  <si>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</si>
  <si>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</si>
  <si>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</si>
  <si>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</si>
  <si>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</si>
  <si>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</si>
  <si>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</si>
  <si>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</si>
  <si>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</si>
  <si>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</si>
  <si>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</si>
  <si>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</si>
  <si>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</si>
  <si>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</si>
  <si>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</si>
  <si>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</si>
  <si>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</si>
  <si>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</si>
  <si>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</si>
  <si>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</si>
  <si>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</si>
  <si>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</si>
  <si>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</si>
  <si>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</si>
  <si>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</si>
  <si>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</si>
  <si>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</si>
  <si>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</si>
  <si>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</si>
  <si>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</si>
  <si>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</si>
  <si>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</si>
  <si>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</si>
  <si>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</si>
  <si>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</si>
  <si>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</si>
  <si>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</si>
  <si>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</si>
  <si>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</si>
  <si>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</si>
  <si>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</si>
  <si>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</si>
  <si>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</si>
  <si>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</si>
  <si>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</si>
  <si>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</si>
  <si>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</si>
  <si>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</si>
  <si>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</si>
  <si>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</si>
  <si>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</si>
  <si>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</si>
  <si>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</si>
  <si>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</si>
  <si>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</si>
  <si>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</si>
  <si>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</si>
  <si>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</si>
  <si>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</si>
  <si>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</si>
  <si>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</si>
  <si>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</si>
  <si>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</si>
  <si>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</si>
  <si>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</si>
  <si>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</si>
  <si>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</si>
  <si>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</si>
  <si>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</si>
  <si>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</si>
  <si>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</si>
  <si>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</si>
  <si>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</si>
  <si>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</si>
  <si>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</si>
  <si>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</si>
  <si>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</si>
  <si>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</si>
  <si>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</si>
  <si>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</si>
  <si>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</si>
  <si>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</si>
  <si>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</si>
  <si>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</si>
  <si>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</si>
  <si>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</si>
  <si>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</si>
  <si>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</si>
  <si>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</si>
  <si>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</si>
  <si>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</si>
  <si>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</si>
  <si>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</si>
  <si>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</si>
  <si>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</si>
  <si>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</si>
  <si>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</si>
  <si>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</si>
  <si>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</si>
  <si>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</si>
  <si>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</si>
  <si>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</si>
  <si>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</si>
  <si>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</si>
  <si>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</si>
  <si>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</si>
  <si>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</si>
  <si>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</si>
  <si>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</si>
  <si>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</si>
  <si>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</si>
  <si>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</si>
  <si>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</si>
  <si>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</si>
  <si>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</si>
  <si>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</si>
  <si>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</si>
  <si>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</si>
  <si>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</si>
  <si>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</si>
  <si>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</si>
  <si>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</si>
  <si>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</si>
  <si>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</si>
  <si>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</si>
  <si>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</si>
  <si>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</si>
  <si>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</si>
  <si>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</si>
  <si>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</si>
  <si>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</si>
  <si>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</si>
  <si>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</si>
  <si>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</si>
  <si>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</si>
  <si>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</si>
  <si>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</si>
  <si>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</si>
  <si>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</si>
  <si>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</si>
  <si>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</si>
  <si>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</si>
  <si>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</si>
  <si>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</si>
  <si>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</si>
  <si>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</si>
  <si>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</si>
  <si>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</si>
  <si>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</si>
  <si>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</si>
  <si>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</si>
  <si>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</si>
  <si>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</si>
  <si>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</si>
  <si>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</si>
  <si>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</si>
  <si>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</si>
  <si>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</si>
  <si>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</si>
  <si>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</si>
  <si>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</si>
  <si>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</si>
  <si>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</si>
  <si>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</si>
  <si>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</si>
  <si>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</si>
  <si>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</si>
  <si>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</si>
  <si>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</si>
  <si>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</si>
  <si>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</si>
  <si>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</si>
  <si>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</si>
  <si>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</si>
  <si>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</si>
  <si>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</si>
  <si>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</si>
  <si>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</si>
  <si>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</si>
  <si>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</si>
  <si>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</si>
  <si>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</si>
  <si>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</si>
  <si>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</si>
  <si>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</si>
  <si>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</si>
  <si>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</si>
  <si>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</si>
  <si>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</si>
  <si>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</si>
  <si>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</si>
  <si>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</si>
  <si>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</si>
  <si>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</si>
  <si>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</si>
  <si>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</si>
  <si>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</si>
  <si>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</si>
  <si>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</si>
  <si>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</si>
  <si>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</si>
  <si>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</si>
  <si>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</si>
  <si>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</si>
  <si>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</si>
  <si>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</si>
  <si>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</si>
  <si>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</si>
  <si>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</si>
  <si>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</si>
  <si>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</si>
  <si>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</si>
  <si>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</si>
  <si>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</si>
  <si>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</si>
  <si>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</si>
  <si>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</si>
  <si>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</si>
  <si>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</si>
  <si>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</si>
  <si>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</si>
  <si>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</si>
  <si>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</si>
  <si>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</si>
  <si>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</si>
  <si>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</si>
  <si>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</si>
  <si>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</si>
  <si>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</si>
  <si>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</si>
  <si>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</si>
  <si>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</si>
  <si>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</si>
  <si>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</si>
  <si>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</si>
  <si>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</si>
  <si>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</si>
  <si>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</si>
  <si>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</si>
  <si>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</si>
  <si>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</si>
  <si>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</si>
  <si>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</si>
  <si>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</si>
  <si>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</si>
  <si>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</si>
  <si>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</si>
  <si>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</si>
  <si>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</si>
  <si>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</si>
  <si>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</si>
  <si>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</si>
  <si>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</si>
  <si>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</si>
  <si>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</si>
  <si>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</si>
  <si>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</si>
  <si>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</si>
  <si>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</si>
  <si>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</si>
  <si>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</si>
  <si>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</si>
  <si>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</si>
  <si>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</si>
  <si>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</si>
  <si>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</si>
  <si>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</si>
  <si>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</si>
  <si>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</si>
  <si>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</si>
  <si>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</si>
  <si>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</si>
  <si>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</si>
  <si>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</si>
  <si>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</si>
  <si>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</si>
  <si>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</si>
  <si>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</si>
  <si>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</si>
  <si>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</si>
  <si>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</si>
  <si>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</si>
  <si>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</si>
  <si>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</si>
  <si>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</si>
  <si>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</si>
  <si>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</si>
  <si>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</si>
  <si>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</si>
  <si>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</si>
  <si>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</si>
  <si>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</si>
  <si>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</si>
  <si>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</si>
  <si>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</si>
  <si>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</si>
  <si>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</si>
  <si>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</si>
  <si>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</si>
  <si>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</si>
  <si>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</si>
  <si>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</si>
  <si>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</si>
  <si>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</si>
  <si>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</si>
  <si>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</si>
  <si>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</si>
  <si>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</si>
  <si>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</si>
  <si>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</si>
  <si>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</si>
  <si>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</si>
  <si>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</si>
  <si>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</si>
  <si>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</si>
  <si>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</si>
  <si>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</si>
  <si>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</si>
  <si>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</si>
  <si>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</si>
  <si>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</si>
  <si>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</si>
  <si>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</si>
  <si>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</si>
  <si>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</si>
  <si>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</si>
  <si>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</si>
  <si>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</si>
  <si>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</si>
  <si>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</si>
  <si>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</si>
  <si>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</si>
  <si>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</si>
  <si>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</si>
  <si>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</si>
  <si>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</si>
  <si>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</si>
  <si>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</si>
  <si>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</si>
  <si>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</si>
  <si>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</si>
  <si>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</si>
  <si>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</si>
  <si>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</si>
  <si>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</si>
  <si>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</si>
  <si>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</si>
  <si>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</si>
  <si>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</si>
  <si>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</si>
  <si>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</si>
  <si>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</si>
  <si>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</si>
  <si>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</si>
  <si>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</si>
  <si>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</si>
  <si>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</si>
  <si>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</si>
  <si>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</si>
  <si>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</si>
  <si>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</si>
  <si>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</si>
  <si>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</si>
  <si>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</si>
  <si>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</si>
  <si>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</si>
  <si>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</si>
  <si>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</si>
  <si>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</si>
  <si>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</si>
  <si>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</si>
  <si>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</si>
  <si>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</si>
  <si>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</si>
  <si>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</si>
  <si>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</si>
  <si>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</si>
  <si>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</si>
  <si>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</si>
  <si>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</si>
  <si>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</si>
  <si>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</si>
  <si>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</si>
  <si>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</si>
  <si>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</si>
  <si>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</si>
  <si>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</si>
  <si>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</si>
  <si>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</si>
  <si>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</si>
  <si>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</si>
  <si>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</si>
  <si>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</si>
  <si>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</si>
  <si>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</si>
  <si>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</si>
  <si>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</si>
  <si>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</si>
  <si>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</si>
  <si>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</si>
  <si>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</si>
  <si>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</si>
  <si>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</si>
  <si>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</si>
  <si>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</si>
  <si>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</si>
  <si>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</si>
  <si>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</si>
  <si>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</si>
  <si>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</si>
  <si>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</si>
  <si>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</si>
  <si>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</si>
  <si>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</si>
  <si>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</si>
  <si>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</si>
  <si>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</si>
  <si>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</si>
  <si>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</si>
  <si>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</si>
  <si>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</si>
  <si>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</si>
  <si>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</si>
  <si>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</si>
  <si>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</si>
  <si>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</si>
  <si>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</si>
  <si>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</si>
  <si>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</si>
  <si>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</si>
  <si>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</si>
  <si>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</si>
  <si>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</si>
  <si>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</si>
  <si>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</si>
  <si>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</si>
  <si>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</si>
  <si>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</si>
  <si>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</si>
  <si>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</si>
  <si>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</si>
  <si>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</si>
  <si>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</si>
  <si>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</si>
  <si>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</si>
  <si>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</si>
  <si>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</si>
  <si>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</si>
  <si>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</si>
  <si>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</si>
  <si>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</si>
  <si>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</si>
  <si>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</si>
  <si>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</si>
  <si>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</si>
  <si>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</si>
  <si>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</si>
  <si>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</si>
  <si>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</si>
  <si>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</si>
  <si>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</si>
  <si>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</si>
  <si>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</si>
  <si>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</si>
  <si>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</si>
  <si>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</si>
  <si>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</si>
  <si>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</si>
  <si>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</si>
  <si>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</si>
  <si>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</si>
  <si>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</si>
  <si>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</si>
  <si>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</si>
  <si>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</si>
  <si>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</si>
  <si>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</si>
  <si>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</si>
  <si>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</si>
  <si>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</si>
  <si>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</si>
  <si>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</si>
  <si>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</si>
  <si>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</si>
  <si>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</si>
  <si>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</si>
  <si>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</si>
  <si>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</si>
  <si>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</si>
  <si>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</si>
  <si>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</si>
  <si>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</si>
  <si>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</si>
  <si>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</si>
  <si>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</si>
  <si>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</si>
  <si>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</si>
  <si>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</si>
  <si>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</si>
  <si>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</si>
  <si>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</si>
  <si>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</si>
  <si>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</si>
  <si>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</si>
  <si>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</si>
  <si>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</si>
  <si>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</si>
  <si>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</si>
  <si>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</si>
  <si>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</si>
  <si>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</si>
  <si>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</si>
  <si>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</si>
  <si>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</si>
  <si>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</si>
  <si>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</si>
  <si>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</si>
  <si>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</si>
  <si>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</si>
  <si>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</si>
  <si>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</si>
  <si>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</si>
  <si>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</si>
  <si>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</si>
  <si>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</si>
  <si>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</si>
  <si>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</si>
  <si>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</si>
  <si>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</si>
  <si>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</si>
  <si>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</si>
  <si>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</si>
  <si>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</si>
  <si>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</si>
  <si>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</si>
  <si>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</si>
  <si>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</si>
  <si>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</si>
  <si>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</si>
  <si>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</si>
  <si>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</si>
  <si>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</si>
  <si>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</si>
  <si>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</si>
  <si>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</si>
  <si>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</si>
  <si>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</si>
  <si>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</si>
  <si>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</si>
  <si>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</si>
  <si>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</si>
  <si>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</si>
  <si>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</si>
  <si>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</si>
  <si>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</si>
  <si>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</si>
  <si>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</si>
  <si>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</si>
  <si>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</si>
  <si>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</si>
  <si>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</si>
  <si>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</si>
  <si>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</si>
  <si>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</si>
  <si>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</si>
  <si>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</si>
  <si>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</si>
  <si>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</si>
  <si>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</si>
  <si>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</si>
  <si>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</si>
  <si>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</si>
  <si>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</si>
  <si>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</si>
  <si>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</si>
  <si>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</si>
  <si>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</si>
  <si>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</si>
  <si>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</si>
  <si>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</si>
  <si>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</si>
  <si>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</si>
  <si>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</si>
  <si>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</si>
  <si>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</si>
  <si>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</si>
  <si>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</si>
  <si>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</si>
  <si>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</si>
  <si>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</si>
  <si>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3.szektor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</si>
  <si>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</si>
  <si>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</si>
  <si>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</si>
  <si>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</si>
  <si>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</si>
  <si>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</si>
  <si>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</si>
  <si>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</si>
  <si>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</si>
  <si>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</si>
  <si>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</si>
  <si>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</si>
  <si>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</si>
  <si>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</si>
  <si>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</si>
  <si>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</si>
  <si>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</si>
  <si>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</si>
  <si>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</si>
  <si>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</si>
  <si>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Zwiesel GS</t>
  </si>
  <si>
    <t>Åre
SC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</si>
  <si>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</si>
  <si>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</si>
  <si>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</si>
  <si>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</si>
  <si>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</si>
  <si>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Bansko      SC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</si>
  <si>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</si>
  <si>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</si>
  <si>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</si>
  <si>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</si>
  <si>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Åre          SG</t>
  </si>
  <si>
    <t>Bansko      SL</t>
  </si>
  <si>
    <t xml:space="preserve">HUN </t>
  </si>
  <si>
    <t xml:space="preserve">Küng, Mirena </t>
  </si>
  <si>
    <t xml:space="preserve">Miklós Edit </t>
  </si>
  <si>
    <t>Magyarország</t>
  </si>
  <si>
    <t>abszolút újonc a Vk-ban</t>
  </si>
  <si>
    <t>Elan</t>
  </si>
  <si>
    <t xml:space="preserve">Torsti, Samu </t>
  </si>
  <si>
    <t xml:space="preserve">Kranjec, Žan </t>
  </si>
  <si>
    <t xml:space="preserve">Jazbec, Patrick </t>
  </si>
  <si>
    <t>Tarvisio 
SC</t>
  </si>
  <si>
    <t>Tarvisio 
DH</t>
  </si>
  <si>
    <t>DNQ2</t>
  </si>
  <si>
    <t>Kranjska Gora GS</t>
  </si>
  <si>
    <t xml:space="preserve">Barbu, Alexandru </t>
  </si>
  <si>
    <t xml:space="preserve">Kosi, Klemen </t>
  </si>
  <si>
    <t xml:space="preserve">Nani, Roberto </t>
  </si>
  <si>
    <t xml:space="preserve">Lüscher, Tim </t>
  </si>
  <si>
    <t xml:space="preserve">Johansen, Truls </t>
  </si>
  <si>
    <t xml:space="preserve">Schmid, Philipp </t>
  </si>
  <si>
    <t xml:space="preserve">Tarvisio  SG </t>
  </si>
  <si>
    <t>Kranjska Gora SL</t>
  </si>
  <si>
    <t xml:space="preserve">Théaux, Adrien </t>
  </si>
  <si>
    <t xml:space="preserve">Kramer, Manuel </t>
  </si>
  <si>
    <t xml:space="preserve">Kröll, Johannes </t>
  </si>
  <si>
    <t xml:space="preserve">Dürager, Markus </t>
  </si>
  <si>
    <t xml:space="preserve">Saalová, Kristina </t>
  </si>
  <si>
    <t xml:space="preserve">Shiffrin, Mikaela </t>
  </si>
  <si>
    <t>Kvitfjell DH1</t>
  </si>
  <si>
    <t>Splinder. Mlýn GS</t>
  </si>
  <si>
    <t xml:space="preserve">Škvarková, Jana </t>
  </si>
  <si>
    <t>Splinder. Mlýn SL</t>
  </si>
  <si>
    <t>Kvitfjell DH2</t>
  </si>
  <si>
    <t>Stöckli</t>
  </si>
  <si>
    <t>DAN</t>
  </si>
  <si>
    <t>Dánia</t>
  </si>
  <si>
    <t>Kvitfjell   SG</t>
  </si>
  <si>
    <t>Fårup, Christoffer</t>
  </si>
  <si>
    <t>Baumann, Romed</t>
  </si>
  <si>
    <t>Dynastar</t>
  </si>
  <si>
    <t>Völkl</t>
  </si>
  <si>
    <t>kiesett</t>
  </si>
  <si>
    <t>nem indult</t>
  </si>
  <si>
    <t>Lenzerhei-de DH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</si>
</sst>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40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29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3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4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5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7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8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9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43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4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45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6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7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8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49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0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1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52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3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7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58" name="Picture 20782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59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0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285750</xdr:colOff>
      <xdr:row>33</xdr:row>
      <xdr:rowOff>0</xdr:rowOff>
    </xdr:to>
    <xdr:pic>
      <xdr:nvPicPr>
        <xdr:cNvPr id="61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2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65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66" name="Picture 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67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285750</xdr:colOff>
      <xdr:row>39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86250" y="725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3" bestFit="1" customWidth="1"/>
    <col min="2" max="2" width="6.421875" style="29" customWidth="1"/>
    <col min="3" max="3" width="7.7109375" style="29" bestFit="1" customWidth="1"/>
    <col min="4" max="4" width="33.8515625" style="56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1" width="6.8515625" style="30" customWidth="1"/>
    <col min="12" max="15" width="9.421875" style="30" bestFit="1" customWidth="1"/>
    <col min="16" max="16" width="9.28125" style="29" customWidth="1"/>
    <col min="17" max="16384" width="9.140625" style="29" customWidth="1"/>
  </cols>
  <sheetData>
    <row r="1" spans="1:18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39" t="s">
        <v>622</v>
      </c>
      <c r="K1" s="60" t="s">
        <v>583</v>
      </c>
      <c r="L1" s="40" t="s">
        <v>497</v>
      </c>
      <c r="M1" s="40" t="s">
        <v>498</v>
      </c>
      <c r="N1" s="40" t="s">
        <v>607</v>
      </c>
      <c r="O1" s="40" t="s">
        <v>623</v>
      </c>
      <c r="P1" s="60" t="s">
        <v>606</v>
      </c>
      <c r="Q1" s="43" t="s">
        <v>499</v>
      </c>
      <c r="R1" s="42"/>
    </row>
    <row r="2" spans="1:18" ht="15.75" customHeight="1" thickTop="1">
      <c r="A2" s="53">
        <v>1</v>
      </c>
      <c r="B2" s="81">
        <v>8</v>
      </c>
      <c r="C2" s="78">
        <v>192746</v>
      </c>
      <c r="D2" s="81" t="s">
        <v>663</v>
      </c>
      <c r="E2" s="78">
        <v>1984</v>
      </c>
      <c r="F2" s="78" t="s">
        <v>1</v>
      </c>
      <c r="G2" s="78" t="s">
        <v>503</v>
      </c>
      <c r="H2" s="71">
        <v>15.45</v>
      </c>
      <c r="I2" s="81">
        <v>41.17</v>
      </c>
      <c r="J2" s="81">
        <v>70.17</v>
      </c>
      <c r="K2" s="47">
        <v>82.94</v>
      </c>
      <c r="L2" s="81">
        <f aca="true" t="shared" si="0" ref="L2:L23">+H2</f>
        <v>15.45</v>
      </c>
      <c r="M2" s="66">
        <f aca="true" t="shared" si="1" ref="M2:M20">+I2-H2</f>
        <v>25.720000000000002</v>
      </c>
      <c r="N2" s="81">
        <f aca="true" t="shared" si="2" ref="N2:N20">+J2-I2</f>
        <v>29</v>
      </c>
      <c r="O2" s="81">
        <f aca="true" t="shared" si="3" ref="O2:O20">+K2-J2</f>
        <v>12.769999999999996</v>
      </c>
      <c r="P2" s="77">
        <v>100</v>
      </c>
      <c r="Q2" s="78"/>
      <c r="R2" s="78"/>
    </row>
    <row r="3" spans="1:18" ht="15">
      <c r="A3" s="77">
        <v>2</v>
      </c>
      <c r="B3" s="81">
        <v>3</v>
      </c>
      <c r="C3" s="78">
        <v>51327</v>
      </c>
      <c r="D3" s="81" t="s">
        <v>299</v>
      </c>
      <c r="E3" s="78">
        <v>1987</v>
      </c>
      <c r="F3" s="78" t="s">
        <v>5</v>
      </c>
      <c r="G3" s="78" t="s">
        <v>501</v>
      </c>
      <c r="H3" s="31">
        <v>15.53</v>
      </c>
      <c r="I3" s="81">
        <v>41.51</v>
      </c>
      <c r="J3" s="81">
        <v>70.18</v>
      </c>
      <c r="K3" s="47">
        <v>82.95</v>
      </c>
      <c r="L3" s="81">
        <f t="shared" si="0"/>
        <v>15.53</v>
      </c>
      <c r="M3" s="81">
        <f t="shared" si="1"/>
        <v>25.979999999999997</v>
      </c>
      <c r="N3" s="66">
        <f t="shared" si="2"/>
        <v>28.67000000000001</v>
      </c>
      <c r="O3" s="81">
        <f t="shared" si="3"/>
        <v>12.769999999999996</v>
      </c>
      <c r="P3" s="77">
        <v>80</v>
      </c>
      <c r="Q3" s="77"/>
      <c r="R3" s="55"/>
    </row>
    <row r="4" spans="1:18" ht="15">
      <c r="A4" s="77">
        <v>3</v>
      </c>
      <c r="B4" s="81">
        <v>11</v>
      </c>
      <c r="C4" s="78">
        <v>421328</v>
      </c>
      <c r="D4" s="81" t="s">
        <v>356</v>
      </c>
      <c r="E4" s="78">
        <v>1982</v>
      </c>
      <c r="F4" s="78" t="s">
        <v>15</v>
      </c>
      <c r="G4" s="78" t="s">
        <v>502</v>
      </c>
      <c r="H4" s="31">
        <v>15.36</v>
      </c>
      <c r="I4" s="81">
        <v>41.32</v>
      </c>
      <c r="J4" s="81">
        <v>70.31</v>
      </c>
      <c r="K4" s="47">
        <v>83.1</v>
      </c>
      <c r="L4" s="81">
        <f t="shared" si="0"/>
        <v>15.36</v>
      </c>
      <c r="M4" s="81">
        <f t="shared" si="1"/>
        <v>25.96</v>
      </c>
      <c r="N4" s="81">
        <f t="shared" si="2"/>
        <v>28.990000000000002</v>
      </c>
      <c r="O4" s="81">
        <f t="shared" si="3"/>
        <v>12.789999999999992</v>
      </c>
      <c r="P4" s="77">
        <v>60</v>
      </c>
      <c r="Q4" s="78"/>
      <c r="R4" s="78"/>
    </row>
    <row r="5" spans="1:17" s="55" customFormat="1" ht="15">
      <c r="A5" s="77">
        <v>4</v>
      </c>
      <c r="B5" s="81">
        <v>22</v>
      </c>
      <c r="C5" s="78">
        <v>510030</v>
      </c>
      <c r="D5" s="81" t="s">
        <v>259</v>
      </c>
      <c r="E5" s="78">
        <v>1974</v>
      </c>
      <c r="F5" s="78" t="s">
        <v>8</v>
      </c>
      <c r="G5" s="78" t="s">
        <v>502</v>
      </c>
      <c r="H5" s="31">
        <v>15.49</v>
      </c>
      <c r="I5" s="32">
        <v>41.46</v>
      </c>
      <c r="J5" s="32">
        <v>70.65</v>
      </c>
      <c r="K5" s="46">
        <v>83.25</v>
      </c>
      <c r="L5" s="81">
        <f t="shared" si="0"/>
        <v>15.49</v>
      </c>
      <c r="M5" s="81">
        <f t="shared" si="1"/>
        <v>25.97</v>
      </c>
      <c r="N5" s="81">
        <f t="shared" si="2"/>
        <v>29.190000000000005</v>
      </c>
      <c r="O5" s="66">
        <f t="shared" si="3"/>
        <v>12.599999999999994</v>
      </c>
      <c r="P5" s="77">
        <v>50</v>
      </c>
      <c r="Q5" s="77"/>
    </row>
    <row r="6" spans="1:18" s="55" customFormat="1" ht="15">
      <c r="A6" s="77">
        <v>4</v>
      </c>
      <c r="B6" s="81">
        <v>14</v>
      </c>
      <c r="C6" s="78">
        <v>293006</v>
      </c>
      <c r="D6" s="81" t="s">
        <v>278</v>
      </c>
      <c r="E6" s="78">
        <v>1984</v>
      </c>
      <c r="F6" s="78" t="s">
        <v>10</v>
      </c>
      <c r="G6" s="78" t="s">
        <v>500</v>
      </c>
      <c r="H6" s="27">
        <v>15.38</v>
      </c>
      <c r="I6" s="30">
        <v>41.35</v>
      </c>
      <c r="J6" s="30">
        <v>70.37</v>
      </c>
      <c r="K6" s="62">
        <v>83.25</v>
      </c>
      <c r="L6" s="81">
        <f t="shared" si="0"/>
        <v>15.38</v>
      </c>
      <c r="M6" s="81">
        <f t="shared" si="1"/>
        <v>25.97</v>
      </c>
      <c r="N6" s="81">
        <f t="shared" si="2"/>
        <v>29.020000000000003</v>
      </c>
      <c r="O6" s="81">
        <f t="shared" si="3"/>
        <v>12.879999999999995</v>
      </c>
      <c r="P6" s="77">
        <v>50</v>
      </c>
      <c r="Q6" s="78"/>
      <c r="R6" s="78"/>
    </row>
    <row r="7" spans="1:18" s="55" customFormat="1" ht="15" customHeight="1">
      <c r="A7" s="77">
        <v>6</v>
      </c>
      <c r="B7" s="81">
        <v>7</v>
      </c>
      <c r="C7" s="78">
        <v>292455</v>
      </c>
      <c r="D7" s="81" t="s">
        <v>266</v>
      </c>
      <c r="E7" s="78">
        <v>1982</v>
      </c>
      <c r="F7" s="78" t="s">
        <v>10</v>
      </c>
      <c r="G7" s="78" t="s">
        <v>501</v>
      </c>
      <c r="H7" s="31">
        <v>15.5</v>
      </c>
      <c r="I7" s="32">
        <v>41.47</v>
      </c>
      <c r="J7" s="32">
        <v>70.55</v>
      </c>
      <c r="K7" s="47">
        <v>83.3</v>
      </c>
      <c r="L7" s="81">
        <f t="shared" si="0"/>
        <v>15.5</v>
      </c>
      <c r="M7" s="81">
        <f t="shared" si="1"/>
        <v>25.97</v>
      </c>
      <c r="N7" s="81">
        <f t="shared" si="2"/>
        <v>29.08</v>
      </c>
      <c r="O7" s="81">
        <f t="shared" si="3"/>
        <v>12.75</v>
      </c>
      <c r="P7" s="77">
        <v>40</v>
      </c>
      <c r="Q7" s="78"/>
      <c r="R7" s="78"/>
    </row>
    <row r="8" spans="1:18" s="55" customFormat="1" ht="15">
      <c r="A8" s="77">
        <v>7</v>
      </c>
      <c r="B8" s="81">
        <v>13</v>
      </c>
      <c r="C8" s="81">
        <v>511139</v>
      </c>
      <c r="D8" s="81" t="s">
        <v>286</v>
      </c>
      <c r="E8" s="81">
        <v>1984</v>
      </c>
      <c r="F8" s="81" t="s">
        <v>8</v>
      </c>
      <c r="G8" s="81" t="s">
        <v>503</v>
      </c>
      <c r="H8" s="31">
        <v>15.5</v>
      </c>
      <c r="I8" s="81">
        <v>41.71</v>
      </c>
      <c r="J8" s="81">
        <v>70.71</v>
      </c>
      <c r="K8" s="47">
        <v>83.39</v>
      </c>
      <c r="L8" s="81">
        <f t="shared" si="0"/>
        <v>15.5</v>
      </c>
      <c r="M8" s="81">
        <f t="shared" si="1"/>
        <v>26.21</v>
      </c>
      <c r="N8" s="81">
        <f t="shared" si="2"/>
        <v>28.999999999999993</v>
      </c>
      <c r="O8" s="81">
        <f t="shared" si="3"/>
        <v>12.680000000000007</v>
      </c>
      <c r="P8" s="77">
        <v>36</v>
      </c>
      <c r="Q8" s="78"/>
      <c r="R8" s="78"/>
    </row>
    <row r="9" spans="1:17" s="55" customFormat="1" ht="15">
      <c r="A9" s="77">
        <v>8</v>
      </c>
      <c r="B9" s="81">
        <v>16</v>
      </c>
      <c r="C9" s="78">
        <v>511383</v>
      </c>
      <c r="D9" s="81" t="s">
        <v>265</v>
      </c>
      <c r="E9" s="78">
        <v>1987</v>
      </c>
      <c r="F9" s="78" t="s">
        <v>8</v>
      </c>
      <c r="G9" s="78" t="s">
        <v>503</v>
      </c>
      <c r="H9" s="31">
        <v>15.6</v>
      </c>
      <c r="I9" s="81">
        <v>41.49</v>
      </c>
      <c r="J9" s="81">
        <v>70.84</v>
      </c>
      <c r="K9" s="47">
        <v>83.53</v>
      </c>
      <c r="L9" s="81">
        <f t="shared" si="0"/>
        <v>15.6</v>
      </c>
      <c r="M9" s="81">
        <f t="shared" si="1"/>
        <v>25.89</v>
      </c>
      <c r="N9" s="81">
        <f t="shared" si="2"/>
        <v>29.35</v>
      </c>
      <c r="O9" s="81">
        <f t="shared" si="3"/>
        <v>12.689999999999998</v>
      </c>
      <c r="P9" s="77">
        <v>32</v>
      </c>
      <c r="Q9" s="77"/>
    </row>
    <row r="10" spans="1:17" s="55" customFormat="1" ht="15">
      <c r="A10" s="77">
        <v>9</v>
      </c>
      <c r="B10" s="81">
        <v>1</v>
      </c>
      <c r="C10" s="78">
        <v>191591</v>
      </c>
      <c r="D10" s="81" t="s">
        <v>255</v>
      </c>
      <c r="E10" s="78">
        <v>1980</v>
      </c>
      <c r="F10" s="78" t="s">
        <v>1</v>
      </c>
      <c r="G10" s="78" t="s">
        <v>501</v>
      </c>
      <c r="H10" s="31">
        <v>15.51</v>
      </c>
      <c r="I10" s="32">
        <v>41.75</v>
      </c>
      <c r="J10" s="32">
        <v>70.89</v>
      </c>
      <c r="K10" s="47">
        <v>83.56</v>
      </c>
      <c r="L10" s="81">
        <f t="shared" si="0"/>
        <v>15.51</v>
      </c>
      <c r="M10" s="81">
        <f t="shared" si="1"/>
        <v>26.240000000000002</v>
      </c>
      <c r="N10" s="81">
        <f t="shared" si="2"/>
        <v>29.14</v>
      </c>
      <c r="O10" s="81">
        <f t="shared" si="3"/>
        <v>12.670000000000002</v>
      </c>
      <c r="P10" s="77">
        <v>29</v>
      </c>
      <c r="Q10" s="77"/>
    </row>
    <row r="11" spans="1:16" s="55" customFormat="1" ht="15">
      <c r="A11" s="77">
        <v>10</v>
      </c>
      <c r="B11" s="81">
        <v>17</v>
      </c>
      <c r="C11" s="78">
        <v>511313</v>
      </c>
      <c r="D11" s="81" t="s">
        <v>280</v>
      </c>
      <c r="E11" s="78">
        <v>1986</v>
      </c>
      <c r="F11" s="78" t="s">
        <v>8</v>
      </c>
      <c r="G11" s="78" t="s">
        <v>501</v>
      </c>
      <c r="H11" s="31">
        <v>15.41</v>
      </c>
      <c r="I11" s="81">
        <v>41.34</v>
      </c>
      <c r="J11" s="81"/>
      <c r="K11" s="47">
        <v>83.62</v>
      </c>
      <c r="L11" s="81">
        <f t="shared" si="0"/>
        <v>15.41</v>
      </c>
      <c r="M11" s="81">
        <f t="shared" si="1"/>
        <v>25.930000000000003</v>
      </c>
      <c r="N11" s="81">
        <f t="shared" si="2"/>
        <v>-41.34</v>
      </c>
      <c r="O11" s="81">
        <f t="shared" si="3"/>
        <v>83.62</v>
      </c>
      <c r="P11" s="77">
        <v>26</v>
      </c>
    </row>
    <row r="12" spans="1:18" s="55" customFormat="1" ht="15">
      <c r="A12" s="77">
        <v>11</v>
      </c>
      <c r="B12" s="81">
        <v>21</v>
      </c>
      <c r="C12" s="78">
        <v>50041</v>
      </c>
      <c r="D12" s="81" t="s">
        <v>311</v>
      </c>
      <c r="E12" s="78">
        <v>1975</v>
      </c>
      <c r="F12" s="78" t="s">
        <v>5</v>
      </c>
      <c r="G12" s="78" t="s">
        <v>501</v>
      </c>
      <c r="H12" s="27">
        <v>15.4</v>
      </c>
      <c r="I12" s="30">
        <v>41.21</v>
      </c>
      <c r="J12" s="30">
        <v>70.6</v>
      </c>
      <c r="K12" s="62">
        <v>83.64</v>
      </c>
      <c r="L12" s="81">
        <f t="shared" si="0"/>
        <v>15.4</v>
      </c>
      <c r="M12" s="81">
        <f t="shared" si="1"/>
        <v>25.810000000000002</v>
      </c>
      <c r="N12" s="81">
        <f t="shared" si="2"/>
        <v>29.389999999999993</v>
      </c>
      <c r="O12" s="81">
        <f t="shared" si="3"/>
        <v>13.040000000000006</v>
      </c>
      <c r="P12" s="77">
        <v>24</v>
      </c>
      <c r="Q12" s="78"/>
      <c r="R12" s="78"/>
    </row>
    <row r="13" spans="1:17" s="55" customFormat="1" ht="15">
      <c r="A13" s="77">
        <v>12</v>
      </c>
      <c r="B13" s="81">
        <v>15</v>
      </c>
      <c r="C13" s="55">
        <v>191740</v>
      </c>
      <c r="D13" s="81" t="s">
        <v>257</v>
      </c>
      <c r="E13" s="55">
        <v>1981</v>
      </c>
      <c r="F13" s="78" t="s">
        <v>1</v>
      </c>
      <c r="G13" s="78" t="s">
        <v>502</v>
      </c>
      <c r="H13" s="31">
        <v>15.52</v>
      </c>
      <c r="I13" s="81">
        <v>41.59</v>
      </c>
      <c r="J13" s="81">
        <v>71.19</v>
      </c>
      <c r="K13" s="46">
        <v>83.93</v>
      </c>
      <c r="L13" s="81">
        <f t="shared" si="0"/>
        <v>15.52</v>
      </c>
      <c r="M13" s="81">
        <f t="shared" si="1"/>
        <v>26.070000000000004</v>
      </c>
      <c r="N13" s="81">
        <f t="shared" si="2"/>
        <v>29.599999999999994</v>
      </c>
      <c r="O13" s="81">
        <f t="shared" si="3"/>
        <v>12.740000000000009</v>
      </c>
      <c r="P13" s="77">
        <v>22</v>
      </c>
      <c r="Q13" s="77"/>
    </row>
    <row r="14" spans="1:18" s="56" customFormat="1" ht="15">
      <c r="A14" s="77">
        <v>13</v>
      </c>
      <c r="B14" s="81">
        <v>12</v>
      </c>
      <c r="C14" s="78">
        <v>102263</v>
      </c>
      <c r="D14" s="81" t="s">
        <v>273</v>
      </c>
      <c r="E14" s="78">
        <v>1981</v>
      </c>
      <c r="F14" s="78" t="s">
        <v>9</v>
      </c>
      <c r="G14" s="78" t="s">
        <v>501</v>
      </c>
      <c r="H14" s="31">
        <v>15.55</v>
      </c>
      <c r="I14" s="32">
        <v>41.85</v>
      </c>
      <c r="J14" s="32">
        <v>71.26</v>
      </c>
      <c r="K14" s="46">
        <v>84.08</v>
      </c>
      <c r="L14" s="81">
        <f t="shared" si="0"/>
        <v>15.55</v>
      </c>
      <c r="M14" s="81">
        <f t="shared" si="1"/>
        <v>26.3</v>
      </c>
      <c r="N14" s="81">
        <f t="shared" si="2"/>
        <v>29.410000000000004</v>
      </c>
      <c r="O14" s="81">
        <f t="shared" si="3"/>
        <v>12.819999999999993</v>
      </c>
      <c r="P14" s="77">
        <v>20</v>
      </c>
      <c r="Q14" s="78"/>
      <c r="R14" s="78"/>
    </row>
    <row r="15" spans="1:18" s="56" customFormat="1" ht="15">
      <c r="A15" s="77">
        <v>14</v>
      </c>
      <c r="B15" s="81">
        <v>5</v>
      </c>
      <c r="C15" s="78">
        <v>291459</v>
      </c>
      <c r="D15" s="81" t="s">
        <v>294</v>
      </c>
      <c r="E15" s="78">
        <v>1989</v>
      </c>
      <c r="F15" s="78" t="s">
        <v>10</v>
      </c>
      <c r="G15" s="78" t="s">
        <v>611</v>
      </c>
      <c r="H15" s="31">
        <v>15.48</v>
      </c>
      <c r="I15" s="32">
        <v>41.96</v>
      </c>
      <c r="J15" s="32">
        <v>71.37</v>
      </c>
      <c r="K15" s="46">
        <v>84.1</v>
      </c>
      <c r="L15" s="81">
        <f t="shared" si="0"/>
        <v>15.48</v>
      </c>
      <c r="M15" s="81">
        <f t="shared" si="1"/>
        <v>26.48</v>
      </c>
      <c r="N15" s="81">
        <f t="shared" si="2"/>
        <v>29.410000000000004</v>
      </c>
      <c r="O15" s="81">
        <f t="shared" si="3"/>
        <v>12.72999999999999</v>
      </c>
      <c r="P15" s="77">
        <v>18</v>
      </c>
      <c r="Q15" s="81"/>
      <c r="R15" s="81"/>
    </row>
    <row r="16" spans="1:18" s="55" customFormat="1" ht="15">
      <c r="A16" s="77">
        <v>15</v>
      </c>
      <c r="B16" s="81">
        <v>19</v>
      </c>
      <c r="C16" s="78">
        <v>50753</v>
      </c>
      <c r="D16" s="81" t="s">
        <v>285</v>
      </c>
      <c r="E16" s="78">
        <v>1980</v>
      </c>
      <c r="F16" s="78" t="s">
        <v>5</v>
      </c>
      <c r="G16" s="78" t="s">
        <v>503</v>
      </c>
      <c r="H16" s="31">
        <v>15.76</v>
      </c>
      <c r="I16" s="81">
        <v>42.22</v>
      </c>
      <c r="J16" s="81">
        <v>71.72</v>
      </c>
      <c r="K16" s="46">
        <v>84.35</v>
      </c>
      <c r="L16" s="81">
        <f t="shared" si="0"/>
        <v>15.76</v>
      </c>
      <c r="M16" s="81">
        <f t="shared" si="1"/>
        <v>26.46</v>
      </c>
      <c r="N16" s="81">
        <f t="shared" si="2"/>
        <v>29.5</v>
      </c>
      <c r="O16" s="81">
        <f t="shared" si="3"/>
        <v>12.629999999999995</v>
      </c>
      <c r="P16" s="77">
        <v>16</v>
      </c>
      <c r="Q16" s="78"/>
      <c r="R16" s="78"/>
    </row>
    <row r="17" spans="1:16" s="55" customFormat="1" ht="15">
      <c r="A17" s="77">
        <v>15</v>
      </c>
      <c r="B17" s="81">
        <v>6</v>
      </c>
      <c r="C17" s="78">
        <v>561216</v>
      </c>
      <c r="D17" s="81" t="s">
        <v>283</v>
      </c>
      <c r="E17" s="78">
        <v>1991</v>
      </c>
      <c r="F17" s="78" t="s">
        <v>14</v>
      </c>
      <c r="G17" s="78" t="s">
        <v>674</v>
      </c>
      <c r="H17" s="31">
        <v>15.62</v>
      </c>
      <c r="I17" s="81">
        <v>41.92</v>
      </c>
      <c r="J17" s="81">
        <v>71.7</v>
      </c>
      <c r="K17" s="47">
        <v>84.35</v>
      </c>
      <c r="L17" s="81">
        <f t="shared" si="0"/>
        <v>15.62</v>
      </c>
      <c r="M17" s="81">
        <f t="shared" si="1"/>
        <v>26.300000000000004</v>
      </c>
      <c r="N17" s="81">
        <f t="shared" si="2"/>
        <v>29.78</v>
      </c>
      <c r="O17" s="81">
        <f t="shared" si="3"/>
        <v>12.649999999999991</v>
      </c>
      <c r="P17" s="77">
        <v>16</v>
      </c>
    </row>
    <row r="18" spans="1:17" s="55" customFormat="1" ht="15">
      <c r="A18" s="77">
        <v>15</v>
      </c>
      <c r="B18" s="81">
        <v>2</v>
      </c>
      <c r="C18" s="78">
        <v>292514</v>
      </c>
      <c r="D18" s="81" t="s">
        <v>274</v>
      </c>
      <c r="E18" s="78">
        <v>1982</v>
      </c>
      <c r="F18" s="78" t="s">
        <v>10</v>
      </c>
      <c r="G18" s="78" t="s">
        <v>502</v>
      </c>
      <c r="H18" s="31">
        <v>15.68</v>
      </c>
      <c r="I18" s="81">
        <v>42.49</v>
      </c>
      <c r="J18" s="81">
        <v>71.8</v>
      </c>
      <c r="K18" s="47">
        <v>84.35</v>
      </c>
      <c r="L18" s="81">
        <f t="shared" si="0"/>
        <v>15.68</v>
      </c>
      <c r="M18" s="81">
        <f t="shared" si="1"/>
        <v>26.810000000000002</v>
      </c>
      <c r="N18" s="81">
        <f t="shared" si="2"/>
        <v>29.309999999999995</v>
      </c>
      <c r="O18" s="81">
        <f t="shared" si="3"/>
        <v>12.549999999999997</v>
      </c>
      <c r="P18" s="77">
        <v>16</v>
      </c>
      <c r="Q18" s="77"/>
    </row>
    <row r="19" spans="1:16" s="55" customFormat="1" ht="15">
      <c r="A19" s="77">
        <v>18</v>
      </c>
      <c r="B19" s="81">
        <v>18</v>
      </c>
      <c r="C19" s="78">
        <v>51215</v>
      </c>
      <c r="D19" s="70" t="s">
        <v>679</v>
      </c>
      <c r="E19" s="78">
        <v>1986</v>
      </c>
      <c r="F19" s="78" t="s">
        <v>5</v>
      </c>
      <c r="G19" s="78" t="s">
        <v>503</v>
      </c>
      <c r="H19" s="31">
        <v>15.59</v>
      </c>
      <c r="I19" s="81">
        <v>42.09</v>
      </c>
      <c r="J19" s="81">
        <v>71.78</v>
      </c>
      <c r="K19" s="46">
        <v>84.51</v>
      </c>
      <c r="L19" s="81">
        <f t="shared" si="0"/>
        <v>15.59</v>
      </c>
      <c r="M19" s="81">
        <f t="shared" si="1"/>
        <v>26.500000000000004</v>
      </c>
      <c r="N19" s="81">
        <f t="shared" si="2"/>
        <v>29.689999999999998</v>
      </c>
      <c r="O19" s="81">
        <f t="shared" si="3"/>
        <v>12.730000000000004</v>
      </c>
      <c r="P19" s="77"/>
    </row>
    <row r="20" spans="1:16" s="55" customFormat="1" ht="15">
      <c r="A20" s="77">
        <v>19</v>
      </c>
      <c r="B20" s="81">
        <v>23</v>
      </c>
      <c r="C20" s="78">
        <v>534562</v>
      </c>
      <c r="D20" s="70" t="s">
        <v>184</v>
      </c>
      <c r="E20" s="78">
        <v>1984</v>
      </c>
      <c r="F20" s="78" t="s">
        <v>11</v>
      </c>
      <c r="G20" s="78" t="s">
        <v>502</v>
      </c>
      <c r="H20" s="31">
        <v>15.75</v>
      </c>
      <c r="I20" s="32">
        <v>42.03</v>
      </c>
      <c r="J20" s="32">
        <v>71.86</v>
      </c>
      <c r="K20" s="47">
        <v>85.07</v>
      </c>
      <c r="L20" s="81">
        <f t="shared" si="0"/>
        <v>15.75</v>
      </c>
      <c r="M20" s="81">
        <f t="shared" si="1"/>
        <v>26.28</v>
      </c>
      <c r="N20" s="81">
        <f t="shared" si="2"/>
        <v>29.83</v>
      </c>
      <c r="O20" s="81">
        <f t="shared" si="3"/>
        <v>13.209999999999994</v>
      </c>
      <c r="P20" s="77"/>
    </row>
    <row r="21" spans="1:16" s="55" customFormat="1" ht="15">
      <c r="A21" s="77" t="s">
        <v>331</v>
      </c>
      <c r="B21" s="81">
        <v>4</v>
      </c>
      <c r="C21" s="78">
        <v>192932</v>
      </c>
      <c r="D21" s="81" t="s">
        <v>264</v>
      </c>
      <c r="E21" s="78">
        <v>1985</v>
      </c>
      <c r="F21" s="78" t="s">
        <v>1</v>
      </c>
      <c r="G21" s="78" t="s">
        <v>502</v>
      </c>
      <c r="H21" s="31">
        <v>15.39</v>
      </c>
      <c r="I21" s="81"/>
      <c r="J21" s="81"/>
      <c r="K21" s="61" t="s">
        <v>682</v>
      </c>
      <c r="L21" s="81">
        <f t="shared" si="0"/>
        <v>15.39</v>
      </c>
      <c r="M21" s="81"/>
      <c r="N21" s="81"/>
      <c r="O21" s="81"/>
      <c r="P21" s="77"/>
    </row>
    <row r="22" spans="1:18" s="55" customFormat="1" ht="15">
      <c r="A22" s="77" t="s">
        <v>331</v>
      </c>
      <c r="B22" s="81">
        <v>9</v>
      </c>
      <c r="C22" s="78">
        <v>560447</v>
      </c>
      <c r="D22" s="70" t="s">
        <v>345</v>
      </c>
      <c r="E22" s="78">
        <v>1981</v>
      </c>
      <c r="F22" s="78" t="s">
        <v>14</v>
      </c>
      <c r="G22" s="78" t="s">
        <v>647</v>
      </c>
      <c r="H22" s="31">
        <v>15.35</v>
      </c>
      <c r="I22" s="81">
        <v>41.36</v>
      </c>
      <c r="J22" s="81"/>
      <c r="K22" s="61" t="s">
        <v>682</v>
      </c>
      <c r="L22" s="66">
        <f t="shared" si="0"/>
        <v>15.35</v>
      </c>
      <c r="M22" s="81">
        <f>+I22-H22</f>
        <v>26.009999999999998</v>
      </c>
      <c r="N22" s="81"/>
      <c r="O22" s="81"/>
      <c r="P22" s="77"/>
      <c r="Q22" s="81"/>
      <c r="R22" s="81"/>
    </row>
    <row r="23" spans="1:18" s="55" customFormat="1" ht="15">
      <c r="A23" s="77" t="s">
        <v>331</v>
      </c>
      <c r="B23" s="81">
        <v>10</v>
      </c>
      <c r="C23" s="78">
        <v>560332</v>
      </c>
      <c r="D23" s="81" t="s">
        <v>281</v>
      </c>
      <c r="E23" s="78">
        <v>1978</v>
      </c>
      <c r="F23" s="78" t="s">
        <v>14</v>
      </c>
      <c r="G23" s="78" t="s">
        <v>674</v>
      </c>
      <c r="H23" s="31">
        <v>15.36</v>
      </c>
      <c r="I23" s="81">
        <v>41.63</v>
      </c>
      <c r="J23" s="81"/>
      <c r="K23" s="61" t="s">
        <v>682</v>
      </c>
      <c r="L23" s="81">
        <f t="shared" si="0"/>
        <v>15.36</v>
      </c>
      <c r="M23" s="81">
        <f>+I23-H23</f>
        <v>26.270000000000003</v>
      </c>
      <c r="N23" s="81"/>
      <c r="O23" s="81"/>
      <c r="P23" s="77"/>
      <c r="Q23" s="78"/>
      <c r="R23" s="78"/>
    </row>
    <row r="24" spans="1:16" s="55" customFormat="1" ht="15">
      <c r="A24" s="77" t="s">
        <v>329</v>
      </c>
      <c r="B24" s="81">
        <v>20</v>
      </c>
      <c r="C24" s="78">
        <v>510890</v>
      </c>
      <c r="D24" s="70" t="s">
        <v>172</v>
      </c>
      <c r="E24" s="78">
        <v>1981</v>
      </c>
      <c r="F24" s="78" t="s">
        <v>8</v>
      </c>
      <c r="G24" s="78" t="s">
        <v>500</v>
      </c>
      <c r="H24" s="31"/>
      <c r="I24" s="81"/>
      <c r="J24" s="81"/>
      <c r="K24" s="83" t="s">
        <v>683</v>
      </c>
      <c r="L24" s="81"/>
      <c r="M24" s="81"/>
      <c r="N24" s="81"/>
      <c r="O24" s="81"/>
      <c r="P24" s="77"/>
    </row>
    <row r="25" ht="15">
      <c r="D25" s="68"/>
    </row>
    <row r="26" ht="15">
      <c r="D26" s="63"/>
    </row>
    <row r="27" ht="15">
      <c r="D27" s="57" t="s">
        <v>505</v>
      </c>
    </row>
    <row r="28" ht="15">
      <c r="D28" s="33" t="s">
        <v>646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77" bestFit="1" customWidth="1"/>
    <col min="2" max="2" width="6.421875" style="29" customWidth="1"/>
    <col min="3" max="3" width="7.7109375" style="29" bestFit="1" customWidth="1"/>
    <col min="4" max="4" width="33.8515625" style="81" customWidth="1"/>
    <col min="5" max="5" width="5.140625" style="29" bestFit="1" customWidth="1"/>
    <col min="6" max="6" width="7.140625" style="29" bestFit="1" customWidth="1"/>
    <col min="7" max="7" width="10.28125" style="29" bestFit="1" customWidth="1"/>
    <col min="8" max="8" width="6.8515625" style="27" bestFit="1" customWidth="1"/>
    <col min="9" max="11" width="6.8515625" style="30" customWidth="1"/>
    <col min="12" max="15" width="9.421875" style="30" bestFit="1" customWidth="1"/>
    <col min="16" max="16" width="9.28125" style="29" customWidth="1"/>
    <col min="17" max="16384" width="9.140625" style="29" customWidth="1"/>
  </cols>
  <sheetData>
    <row r="1" spans="1:18" s="39" customFormat="1" ht="15.75" thickBot="1">
      <c r="A1" s="39" t="s">
        <v>490</v>
      </c>
      <c r="B1" s="39" t="s">
        <v>491</v>
      </c>
      <c r="C1" s="39" t="s">
        <v>492</v>
      </c>
      <c r="D1" s="40" t="s">
        <v>493</v>
      </c>
      <c r="E1" s="39" t="s">
        <v>494</v>
      </c>
      <c r="F1" s="39" t="s">
        <v>20</v>
      </c>
      <c r="G1" s="39" t="s">
        <v>495</v>
      </c>
      <c r="H1" s="41" t="s">
        <v>496</v>
      </c>
      <c r="I1" s="39" t="s">
        <v>514</v>
      </c>
      <c r="J1" s="39" t="s">
        <v>622</v>
      </c>
      <c r="K1" s="60" t="s">
        <v>583</v>
      </c>
      <c r="L1" s="40" t="s">
        <v>497</v>
      </c>
      <c r="M1" s="40" t="s">
        <v>498</v>
      </c>
      <c r="N1" s="40" t="s">
        <v>607</v>
      </c>
      <c r="O1" s="40" t="s">
        <v>623</v>
      </c>
      <c r="P1" s="60" t="s">
        <v>606</v>
      </c>
      <c r="Q1" s="43" t="s">
        <v>499</v>
      </c>
      <c r="R1" s="42"/>
    </row>
    <row r="2" spans="1:18" ht="15.75" customHeight="1" thickTop="1">
      <c r="A2" s="77">
        <v>1</v>
      </c>
      <c r="B2" s="81">
        <v>22</v>
      </c>
      <c r="C2" s="78">
        <v>537545</v>
      </c>
      <c r="D2" s="81" t="s">
        <v>37</v>
      </c>
      <c r="E2" s="78">
        <v>1984</v>
      </c>
      <c r="F2" s="78" t="s">
        <v>11</v>
      </c>
      <c r="G2" s="78" t="s">
        <v>681</v>
      </c>
      <c r="H2" s="71">
        <v>15.79</v>
      </c>
      <c r="I2" s="32">
        <v>44.09</v>
      </c>
      <c r="J2" s="32">
        <v>74.53</v>
      </c>
      <c r="K2" s="46">
        <v>87.5</v>
      </c>
      <c r="L2" s="81">
        <f aca="true" t="shared" si="0" ref="L2:L23">+H2</f>
        <v>15.79</v>
      </c>
      <c r="M2" s="66">
        <f aca="true" t="shared" si="1" ref="M2:M21">+I2-H2</f>
        <v>28.300000000000004</v>
      </c>
      <c r="N2" s="66">
        <f aca="true" t="shared" si="2" ref="N2:N21">+J2-I2</f>
        <v>30.439999999999998</v>
      </c>
      <c r="O2" s="66">
        <f aca="true" t="shared" si="3" ref="O2:O21">+K2-J2</f>
        <v>12.969999999999999</v>
      </c>
      <c r="P2" s="77">
        <v>100</v>
      </c>
      <c r="Q2" s="78"/>
      <c r="R2" s="78"/>
    </row>
    <row r="3" spans="1:18" ht="15">
      <c r="A3" s="77">
        <v>2</v>
      </c>
      <c r="B3" s="81">
        <v>10</v>
      </c>
      <c r="C3" s="78">
        <v>516138</v>
      </c>
      <c r="D3" s="81" t="s">
        <v>40</v>
      </c>
      <c r="E3" s="78">
        <v>1991</v>
      </c>
      <c r="F3" s="78" t="s">
        <v>8</v>
      </c>
      <c r="G3" s="78" t="s">
        <v>501</v>
      </c>
      <c r="H3" s="31">
        <v>15.77</v>
      </c>
      <c r="I3" s="81">
        <v>44.38</v>
      </c>
      <c r="J3" s="81">
        <v>74.92</v>
      </c>
      <c r="K3" s="46">
        <v>88.31</v>
      </c>
      <c r="L3" s="66">
        <f t="shared" si="0"/>
        <v>15.77</v>
      </c>
      <c r="M3" s="81">
        <f t="shared" si="1"/>
        <v>28.610000000000003</v>
      </c>
      <c r="N3" s="81">
        <f t="shared" si="2"/>
        <v>30.54</v>
      </c>
      <c r="O3" s="81">
        <f t="shared" si="3"/>
        <v>13.39</v>
      </c>
      <c r="P3" s="77">
        <v>80</v>
      </c>
      <c r="Q3" s="77"/>
      <c r="R3" s="55"/>
    </row>
    <row r="4" spans="1:18" ht="15">
      <c r="A4" s="77">
        <v>3</v>
      </c>
      <c r="B4" s="81">
        <v>18</v>
      </c>
      <c r="C4" s="78">
        <v>55576</v>
      </c>
      <c r="D4" s="81" t="s">
        <v>29</v>
      </c>
      <c r="E4" s="78">
        <v>1981</v>
      </c>
      <c r="F4" s="78" t="s">
        <v>5</v>
      </c>
      <c r="G4" s="78" t="s">
        <v>502</v>
      </c>
      <c r="H4" s="31">
        <v>15.87</v>
      </c>
      <c r="I4" s="81">
        <v>44.4</v>
      </c>
      <c r="J4" s="81">
        <v>75.44</v>
      </c>
      <c r="K4" s="46">
        <v>88.65</v>
      </c>
      <c r="L4" s="81">
        <f t="shared" si="0"/>
        <v>15.87</v>
      </c>
      <c r="M4" s="81">
        <f t="shared" si="1"/>
        <v>28.53</v>
      </c>
      <c r="N4" s="81">
        <f t="shared" si="2"/>
        <v>31.04</v>
      </c>
      <c r="O4" s="81">
        <f t="shared" si="3"/>
        <v>13.210000000000008</v>
      </c>
      <c r="P4" s="77">
        <v>60</v>
      </c>
      <c r="Q4" s="78"/>
      <c r="R4" s="78"/>
    </row>
    <row r="5" spans="1:18" s="55" customFormat="1" ht="15">
      <c r="A5" s="77">
        <v>4</v>
      </c>
      <c r="B5" s="81">
        <v>21</v>
      </c>
      <c r="C5" s="78">
        <v>537544</v>
      </c>
      <c r="D5" s="81" t="s">
        <v>38</v>
      </c>
      <c r="E5" s="78">
        <v>1984</v>
      </c>
      <c r="F5" s="78" t="s">
        <v>11</v>
      </c>
      <c r="G5" s="78" t="s">
        <v>502</v>
      </c>
      <c r="H5" s="27">
        <v>15.99</v>
      </c>
      <c r="I5" s="30">
        <v>44.95</v>
      </c>
      <c r="J5" s="30">
        <v>75.8</v>
      </c>
      <c r="K5" s="62">
        <v>88.88</v>
      </c>
      <c r="L5" s="81">
        <f t="shared" si="0"/>
        <v>15.99</v>
      </c>
      <c r="M5" s="81">
        <f t="shared" si="1"/>
        <v>28.96</v>
      </c>
      <c r="N5" s="81">
        <f t="shared" si="2"/>
        <v>30.849999999999994</v>
      </c>
      <c r="O5" s="81">
        <f t="shared" si="3"/>
        <v>13.079999999999998</v>
      </c>
      <c r="P5" s="77">
        <v>50</v>
      </c>
      <c r="Q5" s="78"/>
      <c r="R5" s="78"/>
    </row>
    <row r="6" spans="1:17" s="55" customFormat="1" ht="15">
      <c r="A6" s="77">
        <v>5</v>
      </c>
      <c r="B6" s="81">
        <v>5</v>
      </c>
      <c r="C6" s="78">
        <v>425880</v>
      </c>
      <c r="D6" s="81" t="s">
        <v>61</v>
      </c>
      <c r="E6" s="78">
        <v>1991</v>
      </c>
      <c r="F6" s="78" t="s">
        <v>15</v>
      </c>
      <c r="G6" s="78" t="s">
        <v>501</v>
      </c>
      <c r="H6" s="31">
        <v>15.97</v>
      </c>
      <c r="I6" s="32">
        <v>44.47</v>
      </c>
      <c r="J6" s="32">
        <v>75.53</v>
      </c>
      <c r="K6" s="46">
        <v>89.09</v>
      </c>
      <c r="L6" s="81">
        <f t="shared" si="0"/>
        <v>15.97</v>
      </c>
      <c r="M6" s="81">
        <f t="shared" si="1"/>
        <v>28.5</v>
      </c>
      <c r="N6" s="81">
        <f t="shared" si="2"/>
        <v>31.060000000000002</v>
      </c>
      <c r="O6" s="81">
        <f t="shared" si="3"/>
        <v>13.560000000000002</v>
      </c>
      <c r="P6" s="77">
        <v>45</v>
      </c>
      <c r="Q6" s="77"/>
    </row>
    <row r="7" spans="1:18" s="55" customFormat="1" ht="15" customHeight="1">
      <c r="A7" s="77">
        <v>6</v>
      </c>
      <c r="B7" s="81">
        <v>17</v>
      </c>
      <c r="C7" s="78">
        <v>55947</v>
      </c>
      <c r="D7" s="81" t="s">
        <v>73</v>
      </c>
      <c r="E7" s="78">
        <v>1989</v>
      </c>
      <c r="F7" s="78" t="s">
        <v>5</v>
      </c>
      <c r="G7" s="78" t="s">
        <v>502</v>
      </c>
      <c r="H7" s="31">
        <v>15.89</v>
      </c>
      <c r="I7" s="81">
        <v>44.78</v>
      </c>
      <c r="J7" s="81">
        <v>75.8</v>
      </c>
      <c r="K7" s="47">
        <v>89.2</v>
      </c>
      <c r="L7" s="81">
        <f t="shared" si="0"/>
        <v>15.89</v>
      </c>
      <c r="M7" s="81">
        <f t="shared" si="1"/>
        <v>28.89</v>
      </c>
      <c r="N7" s="81">
        <f t="shared" si="2"/>
        <v>31.019999999999996</v>
      </c>
      <c r="O7" s="81">
        <f t="shared" si="3"/>
        <v>13.400000000000006</v>
      </c>
      <c r="P7" s="77">
        <v>40</v>
      </c>
      <c r="Q7" s="78"/>
      <c r="R7" s="78"/>
    </row>
    <row r="8" spans="1:18" s="55" customFormat="1" ht="15">
      <c r="A8" s="77">
        <v>7</v>
      </c>
      <c r="B8" s="81">
        <v>20</v>
      </c>
      <c r="C8" s="78">
        <v>565243</v>
      </c>
      <c r="D8" s="81" t="s">
        <v>25</v>
      </c>
      <c r="E8" s="78">
        <v>1983</v>
      </c>
      <c r="F8" s="78" t="s">
        <v>14</v>
      </c>
      <c r="G8" s="78" t="s">
        <v>674</v>
      </c>
      <c r="H8" s="31">
        <v>16.02</v>
      </c>
      <c r="I8" s="81">
        <v>44.99</v>
      </c>
      <c r="J8" s="81">
        <v>76.14</v>
      </c>
      <c r="K8" s="47">
        <v>89.53</v>
      </c>
      <c r="L8" s="81">
        <f t="shared" si="0"/>
        <v>16.02</v>
      </c>
      <c r="M8" s="81">
        <f t="shared" si="1"/>
        <v>28.970000000000002</v>
      </c>
      <c r="N8" s="81">
        <f t="shared" si="2"/>
        <v>31.15</v>
      </c>
      <c r="O8" s="81">
        <f t="shared" si="3"/>
        <v>13.39</v>
      </c>
      <c r="P8" s="77">
        <v>36</v>
      </c>
      <c r="Q8" s="78"/>
      <c r="R8" s="78"/>
    </row>
    <row r="9" spans="1:17" s="55" customFormat="1" ht="15">
      <c r="A9" s="77">
        <v>8</v>
      </c>
      <c r="B9" s="81">
        <v>16</v>
      </c>
      <c r="C9" s="78">
        <v>505483</v>
      </c>
      <c r="D9" s="81" t="s">
        <v>31</v>
      </c>
      <c r="E9" s="78">
        <v>1981</v>
      </c>
      <c r="F9" s="78" t="s">
        <v>3</v>
      </c>
      <c r="G9" s="78" t="s">
        <v>502</v>
      </c>
      <c r="H9" s="31">
        <v>15.81</v>
      </c>
      <c r="I9" s="81">
        <v>44.65</v>
      </c>
      <c r="J9" s="81">
        <v>76.16</v>
      </c>
      <c r="K9" s="47">
        <v>89.64</v>
      </c>
      <c r="L9" s="81">
        <f t="shared" si="0"/>
        <v>15.81</v>
      </c>
      <c r="M9" s="81">
        <f t="shared" si="1"/>
        <v>28.839999999999996</v>
      </c>
      <c r="N9" s="81">
        <f t="shared" si="2"/>
        <v>31.509999999999998</v>
      </c>
      <c r="O9" s="81">
        <f t="shared" si="3"/>
        <v>13.480000000000004</v>
      </c>
      <c r="P9" s="77">
        <v>32</v>
      </c>
      <c r="Q9" s="77"/>
    </row>
    <row r="10" spans="1:17" s="55" customFormat="1" ht="15">
      <c r="A10" s="77">
        <v>9</v>
      </c>
      <c r="B10" s="81">
        <v>7</v>
      </c>
      <c r="C10" s="78">
        <v>537582</v>
      </c>
      <c r="D10" s="70" t="s">
        <v>378</v>
      </c>
      <c r="E10" s="78">
        <v>1984</v>
      </c>
      <c r="F10" s="78" t="s">
        <v>11</v>
      </c>
      <c r="G10" s="78" t="s">
        <v>500</v>
      </c>
      <c r="H10" s="31">
        <v>16.25</v>
      </c>
      <c r="I10" s="32">
        <v>45.23</v>
      </c>
      <c r="J10" s="32">
        <v>76.41</v>
      </c>
      <c r="K10" s="47">
        <v>89.75</v>
      </c>
      <c r="L10" s="81">
        <f t="shared" si="0"/>
        <v>16.25</v>
      </c>
      <c r="M10" s="81">
        <f t="shared" si="1"/>
        <v>28.979999999999997</v>
      </c>
      <c r="N10" s="81">
        <f t="shared" si="2"/>
        <v>31.18</v>
      </c>
      <c r="O10" s="81">
        <f t="shared" si="3"/>
        <v>13.340000000000003</v>
      </c>
      <c r="P10" s="77">
        <v>29</v>
      </c>
      <c r="Q10" s="77"/>
    </row>
    <row r="11" spans="1:16" s="55" customFormat="1" ht="15">
      <c r="A11" s="77">
        <v>10</v>
      </c>
      <c r="B11" s="81">
        <v>14</v>
      </c>
      <c r="C11" s="78">
        <v>515766</v>
      </c>
      <c r="D11" s="81" t="s">
        <v>36</v>
      </c>
      <c r="E11" s="78">
        <v>1985</v>
      </c>
      <c r="F11" s="78" t="s">
        <v>8</v>
      </c>
      <c r="G11" s="78" t="s">
        <v>674</v>
      </c>
      <c r="H11" s="27">
        <v>15.95</v>
      </c>
      <c r="I11" s="30">
        <v>44.95</v>
      </c>
      <c r="J11" s="30">
        <v>76.38</v>
      </c>
      <c r="K11" s="62">
        <v>89.9</v>
      </c>
      <c r="L11" s="81">
        <f t="shared" si="0"/>
        <v>15.95</v>
      </c>
      <c r="M11" s="81">
        <f t="shared" si="1"/>
        <v>29.000000000000004</v>
      </c>
      <c r="N11" s="81">
        <f t="shared" si="2"/>
        <v>31.429999999999993</v>
      </c>
      <c r="O11" s="81">
        <f t="shared" si="3"/>
        <v>13.52000000000001</v>
      </c>
      <c r="P11" s="77">
        <v>26</v>
      </c>
    </row>
    <row r="12" spans="1:18" s="55" customFormat="1" ht="15">
      <c r="A12" s="77">
        <v>11</v>
      </c>
      <c r="B12" s="81">
        <v>1</v>
      </c>
      <c r="C12" s="78">
        <v>296427</v>
      </c>
      <c r="D12" s="81" t="s">
        <v>144</v>
      </c>
      <c r="E12" s="78">
        <v>1984</v>
      </c>
      <c r="F12" s="78" t="s">
        <v>10</v>
      </c>
      <c r="G12" s="78" t="s">
        <v>681</v>
      </c>
      <c r="H12" s="31">
        <v>16.03</v>
      </c>
      <c r="I12" s="32">
        <v>45.21</v>
      </c>
      <c r="J12" s="32">
        <v>76.5</v>
      </c>
      <c r="K12" s="47">
        <v>90.1</v>
      </c>
      <c r="L12" s="81">
        <f t="shared" si="0"/>
        <v>16.03</v>
      </c>
      <c r="M12" s="81">
        <f t="shared" si="1"/>
        <v>29.18</v>
      </c>
      <c r="N12" s="81">
        <f t="shared" si="2"/>
        <v>31.29</v>
      </c>
      <c r="O12" s="81">
        <f t="shared" si="3"/>
        <v>13.599999999999994</v>
      </c>
      <c r="P12" s="77">
        <v>24</v>
      </c>
      <c r="Q12" s="78"/>
      <c r="R12" s="78"/>
    </row>
    <row r="13" spans="1:17" s="55" customFormat="1" ht="15">
      <c r="A13" s="77">
        <v>12</v>
      </c>
      <c r="B13" s="81">
        <v>6</v>
      </c>
      <c r="C13" s="78">
        <v>196460</v>
      </c>
      <c r="D13" s="70" t="s">
        <v>383</v>
      </c>
      <c r="E13" s="78">
        <v>1985</v>
      </c>
      <c r="F13" s="78" t="s">
        <v>1</v>
      </c>
      <c r="G13" s="78" t="s">
        <v>500</v>
      </c>
      <c r="H13" s="31">
        <v>16</v>
      </c>
      <c r="I13" s="81">
        <v>44.9</v>
      </c>
      <c r="J13" s="81">
        <v>76.47</v>
      </c>
      <c r="K13" s="47">
        <v>90.11</v>
      </c>
      <c r="L13" s="81">
        <f t="shared" si="0"/>
        <v>16</v>
      </c>
      <c r="M13" s="81">
        <f t="shared" si="1"/>
        <v>28.9</v>
      </c>
      <c r="N13" s="81">
        <f t="shared" si="2"/>
        <v>31.57</v>
      </c>
      <c r="O13" s="81">
        <f t="shared" si="3"/>
        <v>13.64</v>
      </c>
      <c r="P13" s="77">
        <v>22</v>
      </c>
      <c r="Q13" s="77"/>
    </row>
    <row r="14" spans="1:18" s="81" customFormat="1" ht="15">
      <c r="A14" s="77">
        <v>13</v>
      </c>
      <c r="B14" s="81">
        <v>4</v>
      </c>
      <c r="C14" s="78">
        <v>515782</v>
      </c>
      <c r="D14" s="70" t="s">
        <v>388</v>
      </c>
      <c r="E14" s="78">
        <v>1986</v>
      </c>
      <c r="F14" s="78" t="s">
        <v>8</v>
      </c>
      <c r="G14" s="78" t="s">
        <v>502</v>
      </c>
      <c r="H14" s="31">
        <v>16.12</v>
      </c>
      <c r="I14" s="81">
        <v>44.96</v>
      </c>
      <c r="J14" s="81">
        <v>77.09</v>
      </c>
      <c r="K14" s="47">
        <v>90.22</v>
      </c>
      <c r="L14" s="81">
        <f t="shared" si="0"/>
        <v>16.12</v>
      </c>
      <c r="M14" s="81">
        <f t="shared" si="1"/>
        <v>28.84</v>
      </c>
      <c r="N14" s="81">
        <f t="shared" si="2"/>
        <v>32.13</v>
      </c>
      <c r="O14" s="81">
        <f t="shared" si="3"/>
        <v>13.129999999999995</v>
      </c>
      <c r="P14" s="77">
        <v>20</v>
      </c>
      <c r="Q14" s="78"/>
      <c r="R14" s="78"/>
    </row>
    <row r="15" spans="1:16" s="81" customFormat="1" ht="15">
      <c r="A15" s="77">
        <v>14</v>
      </c>
      <c r="B15" s="81">
        <v>15</v>
      </c>
      <c r="C15" s="55">
        <v>296472</v>
      </c>
      <c r="D15" s="70" t="s">
        <v>387</v>
      </c>
      <c r="E15" s="55">
        <v>1985</v>
      </c>
      <c r="F15" s="78" t="s">
        <v>10</v>
      </c>
      <c r="G15" s="78" t="s">
        <v>680</v>
      </c>
      <c r="H15" s="31">
        <v>15.99</v>
      </c>
      <c r="I15" s="81">
        <v>45.4</v>
      </c>
      <c r="J15" s="81">
        <v>76.83</v>
      </c>
      <c r="K15" s="46">
        <v>90.25</v>
      </c>
      <c r="L15" s="81">
        <f t="shared" si="0"/>
        <v>15.99</v>
      </c>
      <c r="M15" s="81">
        <f t="shared" si="1"/>
        <v>29.409999999999997</v>
      </c>
      <c r="N15" s="81">
        <f t="shared" si="2"/>
        <v>31.43</v>
      </c>
      <c r="O15" s="81">
        <f t="shared" si="3"/>
        <v>13.420000000000002</v>
      </c>
      <c r="P15" s="77">
        <v>18</v>
      </c>
    </row>
    <row r="16" spans="1:17" s="55" customFormat="1" ht="15">
      <c r="A16" s="77">
        <v>15</v>
      </c>
      <c r="B16" s="81">
        <v>3</v>
      </c>
      <c r="C16" s="78">
        <v>106022</v>
      </c>
      <c r="D16" s="70" t="s">
        <v>380</v>
      </c>
      <c r="E16" s="78">
        <v>1980</v>
      </c>
      <c r="F16" s="78" t="s">
        <v>9</v>
      </c>
      <c r="G16" s="78" t="s">
        <v>681</v>
      </c>
      <c r="H16" s="31">
        <v>15.93</v>
      </c>
      <c r="I16" s="81">
        <v>44.81</v>
      </c>
      <c r="J16" s="81">
        <v>76.48</v>
      </c>
      <c r="K16" s="47">
        <v>90.4</v>
      </c>
      <c r="L16" s="81">
        <f t="shared" si="0"/>
        <v>15.93</v>
      </c>
      <c r="M16" s="81">
        <f t="shared" si="1"/>
        <v>28.880000000000003</v>
      </c>
      <c r="N16" s="81">
        <f t="shared" si="2"/>
        <v>31.67</v>
      </c>
      <c r="O16" s="81">
        <f t="shared" si="3"/>
        <v>13.920000000000002</v>
      </c>
      <c r="P16" s="77">
        <v>16</v>
      </c>
      <c r="Q16" s="77"/>
    </row>
    <row r="17" spans="1:16" s="55" customFormat="1" ht="15">
      <c r="A17" s="77">
        <v>16</v>
      </c>
      <c r="B17" s="81">
        <v>23</v>
      </c>
      <c r="C17" s="78">
        <v>538305</v>
      </c>
      <c r="D17" s="70" t="s">
        <v>327</v>
      </c>
      <c r="E17" s="78">
        <v>1987</v>
      </c>
      <c r="F17" s="78" t="s">
        <v>11</v>
      </c>
      <c r="G17" s="78" t="s">
        <v>500</v>
      </c>
      <c r="H17" s="31">
        <v>15.98</v>
      </c>
      <c r="I17" s="32">
        <v>44.94</v>
      </c>
      <c r="J17" s="32">
        <v>76.88</v>
      </c>
      <c r="K17" s="47">
        <v>90.62</v>
      </c>
      <c r="L17" s="81">
        <f t="shared" si="0"/>
        <v>15.98</v>
      </c>
      <c r="M17" s="81">
        <f t="shared" si="1"/>
        <v>28.959999999999997</v>
      </c>
      <c r="N17" s="81">
        <f t="shared" si="2"/>
        <v>31.939999999999998</v>
      </c>
      <c r="O17" s="81">
        <f t="shared" si="3"/>
        <v>13.740000000000009</v>
      </c>
      <c r="P17" s="77"/>
    </row>
    <row r="18" spans="1:18" s="55" customFormat="1" ht="15">
      <c r="A18" s="77">
        <v>17</v>
      </c>
      <c r="B18" s="81">
        <v>19</v>
      </c>
      <c r="C18" s="78">
        <v>206001</v>
      </c>
      <c r="D18" s="81" t="s">
        <v>26</v>
      </c>
      <c r="E18" s="78">
        <v>1984</v>
      </c>
      <c r="F18" s="78" t="s">
        <v>13</v>
      </c>
      <c r="G18" s="78" t="s">
        <v>502</v>
      </c>
      <c r="H18" s="31">
        <v>15.99</v>
      </c>
      <c r="I18" s="81">
        <v>44.79</v>
      </c>
      <c r="J18" s="81">
        <v>77.44</v>
      </c>
      <c r="K18" s="46">
        <v>90.69</v>
      </c>
      <c r="L18" s="81">
        <f t="shared" si="0"/>
        <v>15.99</v>
      </c>
      <c r="M18" s="81">
        <f t="shared" si="1"/>
        <v>28.799999999999997</v>
      </c>
      <c r="N18" s="81">
        <f t="shared" si="2"/>
        <v>32.65</v>
      </c>
      <c r="O18" s="81">
        <f t="shared" si="3"/>
        <v>13.25</v>
      </c>
      <c r="P18" s="77"/>
      <c r="Q18" s="78"/>
      <c r="R18" s="78"/>
    </row>
    <row r="19" spans="1:16" s="55" customFormat="1" ht="15">
      <c r="A19" s="77">
        <v>18</v>
      </c>
      <c r="B19" s="81">
        <v>11</v>
      </c>
      <c r="C19" s="78">
        <v>195671</v>
      </c>
      <c r="D19" s="81" t="s">
        <v>50</v>
      </c>
      <c r="E19" s="78">
        <v>1978</v>
      </c>
      <c r="F19" s="78" t="s">
        <v>1</v>
      </c>
      <c r="G19" s="78" t="s">
        <v>503</v>
      </c>
      <c r="H19" s="31">
        <v>16.24</v>
      </c>
      <c r="I19" s="81">
        <v>45.32</v>
      </c>
      <c r="J19" s="81">
        <v>77.86</v>
      </c>
      <c r="K19" s="47">
        <v>91.49</v>
      </c>
      <c r="L19" s="81">
        <f t="shared" si="0"/>
        <v>16.24</v>
      </c>
      <c r="M19" s="81">
        <f t="shared" si="1"/>
        <v>29.080000000000002</v>
      </c>
      <c r="N19" s="81">
        <f t="shared" si="2"/>
        <v>32.54</v>
      </c>
      <c r="O19" s="81">
        <f t="shared" si="3"/>
        <v>13.629999999999995</v>
      </c>
      <c r="P19" s="77"/>
    </row>
    <row r="20" spans="1:16" s="55" customFormat="1" ht="15">
      <c r="A20" s="77">
        <v>19</v>
      </c>
      <c r="B20" s="81">
        <v>8</v>
      </c>
      <c r="C20" s="78">
        <v>515747</v>
      </c>
      <c r="D20" s="70" t="s">
        <v>386</v>
      </c>
      <c r="E20" s="78">
        <v>1985</v>
      </c>
      <c r="F20" s="78" t="s">
        <v>8</v>
      </c>
      <c r="G20" s="78" t="s">
        <v>680</v>
      </c>
      <c r="H20" s="31">
        <v>16.2</v>
      </c>
      <c r="I20" s="81">
        <v>45.72</v>
      </c>
      <c r="J20" s="81">
        <v>78.01</v>
      </c>
      <c r="K20" s="47">
        <v>91.72</v>
      </c>
      <c r="L20" s="81">
        <f t="shared" si="0"/>
        <v>16.2</v>
      </c>
      <c r="M20" s="81">
        <f t="shared" si="1"/>
        <v>29.52</v>
      </c>
      <c r="N20" s="81">
        <f t="shared" si="2"/>
        <v>32.290000000000006</v>
      </c>
      <c r="O20" s="81">
        <f t="shared" si="3"/>
        <v>13.709999999999994</v>
      </c>
      <c r="P20" s="77"/>
    </row>
    <row r="21" spans="1:16" s="55" customFormat="1" ht="15">
      <c r="A21" s="77">
        <v>20</v>
      </c>
      <c r="B21" s="81">
        <v>2</v>
      </c>
      <c r="C21" s="78">
        <v>196573</v>
      </c>
      <c r="D21" s="70" t="s">
        <v>384</v>
      </c>
      <c r="E21" s="78">
        <v>1986</v>
      </c>
      <c r="F21" s="78" t="s">
        <v>1</v>
      </c>
      <c r="G21" s="78" t="s">
        <v>503</v>
      </c>
      <c r="H21" s="31">
        <v>16.22</v>
      </c>
      <c r="I21" s="81">
        <v>45.97</v>
      </c>
      <c r="J21" s="81">
        <v>78.17</v>
      </c>
      <c r="K21" s="47">
        <v>91.98</v>
      </c>
      <c r="L21" s="81">
        <f t="shared" si="0"/>
        <v>16.22</v>
      </c>
      <c r="M21" s="81">
        <f t="shared" si="1"/>
        <v>29.75</v>
      </c>
      <c r="N21" s="81">
        <f t="shared" si="2"/>
        <v>32.2</v>
      </c>
      <c r="O21" s="81">
        <f t="shared" si="3"/>
        <v>13.810000000000002</v>
      </c>
      <c r="P21" s="77"/>
    </row>
    <row r="22" spans="1:18" s="55" customFormat="1" ht="15">
      <c r="A22" s="77" t="s">
        <v>331</v>
      </c>
      <c r="B22" s="81">
        <v>9</v>
      </c>
      <c r="C22" s="78">
        <v>55750</v>
      </c>
      <c r="D22" s="81" t="s">
        <v>35</v>
      </c>
      <c r="E22" s="78">
        <v>1985</v>
      </c>
      <c r="F22" s="78" t="s">
        <v>5</v>
      </c>
      <c r="G22" s="78" t="s">
        <v>501</v>
      </c>
      <c r="H22" s="31">
        <v>16.13</v>
      </c>
      <c r="I22" s="81">
        <v>44.8</v>
      </c>
      <c r="J22" s="81">
        <v>75.67</v>
      </c>
      <c r="K22" s="47" t="s">
        <v>682</v>
      </c>
      <c r="L22" s="81">
        <f t="shared" si="0"/>
        <v>16.13</v>
      </c>
      <c r="M22" s="81">
        <f>+I22-H22</f>
        <v>28.669999999999998</v>
      </c>
      <c r="N22" s="81">
        <f>+J22-I22</f>
        <v>30.870000000000005</v>
      </c>
      <c r="O22" s="81"/>
      <c r="P22" s="77"/>
      <c r="Q22" s="81"/>
      <c r="R22" s="81"/>
    </row>
    <row r="23" spans="1:18" s="55" customFormat="1" ht="15">
      <c r="A23" s="77" t="s">
        <v>331</v>
      </c>
      <c r="B23" s="81">
        <v>12</v>
      </c>
      <c r="C23" s="78">
        <v>296008</v>
      </c>
      <c r="D23" s="70" t="s">
        <v>382</v>
      </c>
      <c r="E23" s="78">
        <v>1981</v>
      </c>
      <c r="F23" s="78" t="s">
        <v>10</v>
      </c>
      <c r="G23" s="78" t="s">
        <v>503</v>
      </c>
      <c r="H23" s="31">
        <v>16.04</v>
      </c>
      <c r="I23" s="32">
        <v>44.58</v>
      </c>
      <c r="J23" s="32"/>
      <c r="K23" s="46" t="s">
        <v>682</v>
      </c>
      <c r="L23" s="81">
        <f t="shared" si="0"/>
        <v>16.04</v>
      </c>
      <c r="M23" s="81">
        <f>+I23-H23</f>
        <v>28.54</v>
      </c>
      <c r="N23" s="81"/>
      <c r="O23" s="81"/>
      <c r="P23" s="77"/>
      <c r="Q23" s="78"/>
      <c r="R23" s="78"/>
    </row>
    <row r="24" spans="1:16" s="55" customFormat="1" ht="15">
      <c r="A24" s="77" t="s">
        <v>329</v>
      </c>
      <c r="B24" s="81">
        <v>13</v>
      </c>
      <c r="C24" s="81">
        <v>195983</v>
      </c>
      <c r="D24" s="70" t="s">
        <v>381</v>
      </c>
      <c r="E24" s="81">
        <v>1982</v>
      </c>
      <c r="F24" s="81" t="s">
        <v>1</v>
      </c>
      <c r="G24" s="81" t="s">
        <v>500</v>
      </c>
      <c r="H24" s="31"/>
      <c r="I24" s="81"/>
      <c r="J24" s="81"/>
      <c r="K24" s="83" t="s">
        <v>683</v>
      </c>
      <c r="L24" s="81"/>
      <c r="M24" s="81"/>
      <c r="N24" s="81"/>
      <c r="O24" s="81"/>
      <c r="P24" s="77"/>
    </row>
    <row r="26" ht="15">
      <c r="D26" s="82"/>
    </row>
    <row r="27" ht="15">
      <c r="D27" s="66" t="s">
        <v>505</v>
      </c>
    </row>
    <row r="28" ht="15">
      <c r="D28" s="33" t="s">
        <v>646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2"/>
  <sheetViews>
    <sheetView zoomScale="85" zoomScaleNormal="85" zoomScalePageLayoutView="0" workbookViewId="0" topLeftCell="A1">
      <pane xSplit="2" ySplit="1" topLeftCell="BA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4" bestFit="1" customWidth="1"/>
    <col min="24" max="24" width="4.140625" style="23" customWidth="1"/>
    <col min="25" max="25" width="5.8515625" style="24" bestFit="1" customWidth="1"/>
    <col min="26" max="26" width="4.140625" style="23" customWidth="1"/>
    <col min="27" max="27" width="5.8515625" style="24" bestFit="1" customWidth="1"/>
    <col min="28" max="28" width="4.140625" style="23" customWidth="1"/>
    <col min="29" max="29" width="5.8515625" style="24" bestFit="1" customWidth="1"/>
    <col min="30" max="30" width="4.140625" style="23" customWidth="1"/>
    <col min="31" max="31" width="5.8515625" style="24" bestFit="1" customWidth="1"/>
    <col min="32" max="32" width="4.140625" style="23" customWidth="1"/>
    <col min="33" max="33" width="5.8515625" style="24" bestFit="1" customWidth="1"/>
    <col min="34" max="34" width="4.140625" style="23" customWidth="1"/>
    <col min="35" max="35" width="5.8515625" style="24" bestFit="1" customWidth="1"/>
    <col min="36" max="36" width="4.140625" style="23" customWidth="1"/>
    <col min="37" max="37" width="5.8515625" style="24" bestFit="1" customWidth="1"/>
    <col min="38" max="38" width="4.140625" style="23" customWidth="1"/>
    <col min="39" max="39" width="5.8515625" style="24" bestFit="1" customWidth="1"/>
    <col min="40" max="40" width="4.140625" style="23" customWidth="1"/>
    <col min="41" max="41" width="5.8515625" style="24" bestFit="1" customWidth="1"/>
    <col min="42" max="42" width="4.140625" style="23" customWidth="1"/>
    <col min="43" max="43" width="5.8515625" style="24" bestFit="1" customWidth="1"/>
    <col min="44" max="44" width="4.140625" style="23" customWidth="1"/>
    <col min="45" max="45" width="5.8515625" style="24" bestFit="1" customWidth="1"/>
    <col min="46" max="46" width="4.140625" style="23" customWidth="1"/>
    <col min="47" max="47" width="5.8515625" style="54" bestFit="1" customWidth="1"/>
    <col min="48" max="48" width="4.140625" style="53" customWidth="1"/>
    <col min="49" max="49" width="5.8515625" style="54" bestFit="1" customWidth="1"/>
    <col min="50" max="50" width="4.140625" style="53" customWidth="1"/>
    <col min="51" max="51" width="5.8515625" style="54" bestFit="1" customWidth="1"/>
    <col min="52" max="52" width="4.140625" style="53" customWidth="1"/>
    <col min="53" max="53" width="5.8515625" style="54" bestFit="1" customWidth="1"/>
    <col min="54" max="54" width="4.140625" style="53" customWidth="1"/>
    <col min="55" max="55" width="5.8515625" style="54" bestFit="1" customWidth="1"/>
    <col min="56" max="56" width="4.140625" style="53" customWidth="1"/>
    <col min="57" max="57" width="6.140625" style="54" customWidth="1"/>
    <col min="58" max="58" width="5.140625" style="53" customWidth="1"/>
    <col min="59" max="59" width="6.140625" style="54" customWidth="1"/>
    <col min="60" max="60" width="5.140625" style="53" customWidth="1"/>
    <col min="61" max="61" width="5.140625" style="54" customWidth="1"/>
    <col min="62" max="62" width="5.140625" style="53" customWidth="1"/>
    <col min="63" max="63" width="5.140625" style="54" customWidth="1"/>
    <col min="64" max="64" width="5.140625" style="69" customWidth="1"/>
    <col min="65" max="65" width="5.140625" style="54" customWidth="1"/>
    <col min="66" max="66" width="5.140625" style="77" customWidth="1"/>
    <col min="67" max="67" width="5.140625" style="54" customWidth="1"/>
    <col min="68" max="68" width="5.140625" style="77" customWidth="1"/>
    <col min="69" max="69" width="5.140625" style="54" customWidth="1"/>
    <col min="70" max="70" width="5.140625" style="77" customWidth="1"/>
    <col min="71" max="71" width="5.140625" style="54" customWidth="1"/>
    <col min="72" max="72" width="5.140625" style="77" customWidth="1"/>
    <col min="73" max="77" width="7.140625" style="6" customWidth="1"/>
    <col min="78" max="78" width="7.140625" style="13" customWidth="1"/>
  </cols>
  <sheetData>
    <row r="1" spans="1:78" s="1" customFormat="1" ht="30.75" customHeight="1" thickBot="1">
      <c r="A1" s="11"/>
      <c r="C1" s="84" t="s">
        <v>157</v>
      </c>
      <c r="D1" s="85"/>
      <c r="E1" s="84" t="s">
        <v>314</v>
      </c>
      <c r="F1" s="86"/>
      <c r="G1" s="84" t="s">
        <v>353</v>
      </c>
      <c r="H1" s="86"/>
      <c r="I1" s="84" t="s">
        <v>394</v>
      </c>
      <c r="J1" s="85"/>
      <c r="K1" s="84" t="s">
        <v>421</v>
      </c>
      <c r="L1" s="85"/>
      <c r="M1" s="84" t="s">
        <v>432</v>
      </c>
      <c r="N1" s="85"/>
      <c r="O1" s="84" t="s">
        <v>437</v>
      </c>
      <c r="P1" s="85"/>
      <c r="Q1" s="84" t="s">
        <v>450</v>
      </c>
      <c r="R1" s="85"/>
      <c r="S1" s="84" t="s">
        <v>455</v>
      </c>
      <c r="T1" s="85"/>
      <c r="U1" s="84" t="s">
        <v>469</v>
      </c>
      <c r="V1" s="85"/>
      <c r="W1" s="84" t="s">
        <v>487</v>
      </c>
      <c r="X1" s="85"/>
      <c r="Y1" s="84" t="s">
        <v>489</v>
      </c>
      <c r="Z1" s="85"/>
      <c r="AA1" s="84" t="s">
        <v>534</v>
      </c>
      <c r="AB1" s="85"/>
      <c r="AC1" s="84" t="s">
        <v>543</v>
      </c>
      <c r="AD1" s="85"/>
      <c r="AE1" s="84" t="s">
        <v>551</v>
      </c>
      <c r="AF1" s="85"/>
      <c r="AG1" s="84" t="s">
        <v>565</v>
      </c>
      <c r="AH1" s="85"/>
      <c r="AI1" s="84" t="s">
        <v>569</v>
      </c>
      <c r="AJ1" s="85"/>
      <c r="AK1" s="84" t="s">
        <v>572</v>
      </c>
      <c r="AL1" s="85"/>
      <c r="AM1" s="84" t="s">
        <v>573</v>
      </c>
      <c r="AN1" s="85"/>
      <c r="AO1" s="84" t="s">
        <v>574</v>
      </c>
      <c r="AP1" s="85"/>
      <c r="AQ1" s="84" t="s">
        <v>575</v>
      </c>
      <c r="AR1" s="85"/>
      <c r="AS1" s="84" t="s">
        <v>576</v>
      </c>
      <c r="AT1" s="85"/>
      <c r="AU1" s="84" t="s">
        <v>603</v>
      </c>
      <c r="AV1" s="85"/>
      <c r="AW1" s="84" t="s">
        <v>605</v>
      </c>
      <c r="AX1" s="85"/>
      <c r="AY1" s="84" t="s">
        <v>608</v>
      </c>
      <c r="AZ1" s="85"/>
      <c r="BA1" s="84" t="s">
        <v>619</v>
      </c>
      <c r="BB1" s="85"/>
      <c r="BC1" s="84" t="s">
        <v>626</v>
      </c>
      <c r="BD1" s="85"/>
      <c r="BE1" s="84" t="s">
        <v>635</v>
      </c>
      <c r="BF1" s="86"/>
      <c r="BG1" s="84" t="s">
        <v>641</v>
      </c>
      <c r="BH1" s="86"/>
      <c r="BI1" s="84" t="s">
        <v>654</v>
      </c>
      <c r="BJ1" s="86"/>
      <c r="BK1" s="84" t="s">
        <v>662</v>
      </c>
      <c r="BL1" s="86"/>
      <c r="BM1" s="84" t="s">
        <v>669</v>
      </c>
      <c r="BN1" s="86"/>
      <c r="BO1" s="84" t="s">
        <v>673</v>
      </c>
      <c r="BP1" s="86"/>
      <c r="BQ1" s="84" t="s">
        <v>677</v>
      </c>
      <c r="BR1" s="86"/>
      <c r="BS1" s="84" t="s">
        <v>684</v>
      </c>
      <c r="BT1" s="86"/>
      <c r="BU1" s="2" t="s">
        <v>0</v>
      </c>
      <c r="BV1" s="2" t="s">
        <v>114</v>
      </c>
      <c r="BW1" s="2" t="s">
        <v>115</v>
      </c>
      <c r="BX1" s="2" t="s">
        <v>116</v>
      </c>
      <c r="BY1" s="2" t="s">
        <v>315</v>
      </c>
      <c r="BZ1" s="12" t="s">
        <v>117</v>
      </c>
    </row>
    <row r="2" spans="1:79" s="49" customFormat="1" ht="15.75" customHeight="1" thickTop="1">
      <c r="A2" s="48" t="s">
        <v>592</v>
      </c>
      <c r="B2" s="49" t="s">
        <v>586</v>
      </c>
      <c r="C2" s="50"/>
      <c r="D2" s="51"/>
      <c r="E2" s="50"/>
      <c r="F2" s="51"/>
      <c r="G2" s="50"/>
      <c r="H2" s="51"/>
      <c r="I2" s="50"/>
      <c r="J2" s="51"/>
      <c r="K2" s="50"/>
      <c r="L2" s="51"/>
      <c r="M2" s="50"/>
      <c r="N2" s="51"/>
      <c r="O2" s="50"/>
      <c r="P2" s="51"/>
      <c r="Q2" s="50"/>
      <c r="R2" s="51"/>
      <c r="S2" s="50"/>
      <c r="T2" s="51"/>
      <c r="U2" s="50"/>
      <c r="V2" s="51"/>
      <c r="W2" s="50"/>
      <c r="X2" s="51"/>
      <c r="Y2" s="50"/>
      <c r="Z2" s="51"/>
      <c r="AA2" s="50"/>
      <c r="AB2" s="51"/>
      <c r="AC2" s="50"/>
      <c r="AD2" s="51"/>
      <c r="AE2" s="50"/>
      <c r="AF2" s="51"/>
      <c r="AG2" s="50"/>
      <c r="AH2" s="51"/>
      <c r="AI2" s="50"/>
      <c r="AJ2" s="51"/>
      <c r="AK2" s="50"/>
      <c r="AL2" s="51"/>
      <c r="AM2" s="50"/>
      <c r="AN2" s="51"/>
      <c r="AO2" s="50"/>
      <c r="AP2" s="51"/>
      <c r="AQ2" s="58" t="s">
        <v>7</v>
      </c>
      <c r="AR2" s="51"/>
      <c r="AS2" s="50"/>
      <c r="AT2" s="51"/>
      <c r="AU2" s="58" t="s">
        <v>7</v>
      </c>
      <c r="AV2" s="51"/>
      <c r="AW2" s="58"/>
      <c r="AX2" s="51"/>
      <c r="AY2" s="58"/>
      <c r="AZ2" s="51"/>
      <c r="BA2" s="58"/>
      <c r="BB2" s="51"/>
      <c r="BC2" s="58"/>
      <c r="BD2" s="51"/>
      <c r="BE2" s="50"/>
      <c r="BF2" s="51"/>
      <c r="BG2" s="50"/>
      <c r="BH2" s="51"/>
      <c r="BI2" s="50"/>
      <c r="BJ2" s="51"/>
      <c r="BK2" s="50"/>
      <c r="BL2" s="51"/>
      <c r="BM2" s="50"/>
      <c r="BN2" s="51"/>
      <c r="BO2" s="50"/>
      <c r="BP2" s="51"/>
      <c r="BQ2" s="50"/>
      <c r="BR2" s="51"/>
      <c r="BS2" s="50"/>
      <c r="BT2" s="51"/>
      <c r="BU2" s="24">
        <f aca="true" t="shared" si="0" ref="BU2:BU65">+D2+F2+H2+J2+L2+N2+P2+T2+R2+V2+X2+Z2+AB2+AD2+AF2+AH2+AJ2+AL2+AN2+AP2+AR2+AT2+AV2+AX2+AZ2+BB2+BD2+BF2+BH2+BJ2+BL2+BN2+BP2+BR2+BT2</f>
        <v>0</v>
      </c>
      <c r="BV2" s="24">
        <f aca="true" t="shared" si="1" ref="BV2:BV65">+D2+P2+AB2+AF2+AL2+AR2+AV2+BH2+BL2</f>
        <v>0</v>
      </c>
      <c r="BW2" s="24">
        <f aca="true" t="shared" si="2" ref="BW2:BW65">+L2+N2+V2+AD2+BD2+BJ2</f>
        <v>0</v>
      </c>
      <c r="BX2" s="24">
        <f aca="true" t="shared" si="3" ref="BX2:BX65">+H2+J2+R2+AN2+BB2+BR2</f>
        <v>0</v>
      </c>
      <c r="BY2" s="24">
        <f aca="true" t="shared" si="4" ref="BY2:BY65">+F2+T2+X2+AJ2+AP2+AX2+BN2+BP2+BT2</f>
        <v>0</v>
      </c>
      <c r="BZ2" s="26">
        <f aca="true" t="shared" si="5" ref="BZ2:BZ65">+AH2+AT2+AZ2+BF2</f>
        <v>0</v>
      </c>
      <c r="CA2" s="59"/>
    </row>
    <row r="3" spans="1:78" s="38" customFormat="1" ht="15">
      <c r="A3" s="56" t="s">
        <v>524</v>
      </c>
      <c r="B3" s="81" t="s">
        <v>111</v>
      </c>
      <c r="C3" s="54"/>
      <c r="D3" s="44"/>
      <c r="E3" s="54"/>
      <c r="F3" s="44"/>
      <c r="G3" s="54"/>
      <c r="H3" s="44"/>
      <c r="I3" s="54"/>
      <c r="J3" s="44"/>
      <c r="K3" s="54"/>
      <c r="L3" s="44"/>
      <c r="M3" s="54"/>
      <c r="N3" s="44"/>
      <c r="O3" s="54"/>
      <c r="P3" s="44"/>
      <c r="Q3" s="54"/>
      <c r="R3" s="44"/>
      <c r="S3" s="54"/>
      <c r="T3" s="44"/>
      <c r="U3" s="54"/>
      <c r="V3" s="44"/>
      <c r="W3" s="54"/>
      <c r="X3" s="44"/>
      <c r="Y3" s="54"/>
      <c r="Z3" s="44"/>
      <c r="AA3" s="58" t="s">
        <v>7</v>
      </c>
      <c r="AB3" s="44"/>
      <c r="AC3" s="22"/>
      <c r="AD3" s="44"/>
      <c r="AE3" s="22"/>
      <c r="AF3" s="44"/>
      <c r="AG3" s="22"/>
      <c r="AH3" s="44"/>
      <c r="AI3" s="22"/>
      <c r="AJ3" s="44"/>
      <c r="AK3" s="22"/>
      <c r="AL3" s="44"/>
      <c r="AM3" s="22"/>
      <c r="AN3" s="44"/>
      <c r="AO3" s="22"/>
      <c r="AP3" s="44"/>
      <c r="AQ3" s="22"/>
      <c r="AR3" s="44"/>
      <c r="AS3" s="22"/>
      <c r="AT3" s="44"/>
      <c r="AU3" s="58" t="s">
        <v>7</v>
      </c>
      <c r="AV3" s="53"/>
      <c r="AW3" s="58"/>
      <c r="AX3" s="53"/>
      <c r="AY3" s="58"/>
      <c r="AZ3" s="53"/>
      <c r="BA3" s="58"/>
      <c r="BB3" s="53"/>
      <c r="BC3" s="58"/>
      <c r="BD3" s="53"/>
      <c r="BE3" s="54"/>
      <c r="BF3" s="53"/>
      <c r="BG3" s="54"/>
      <c r="BH3" s="53"/>
      <c r="BI3" s="54"/>
      <c r="BJ3" s="53"/>
      <c r="BK3" s="54" t="s">
        <v>7</v>
      </c>
      <c r="BL3" s="69"/>
      <c r="BM3" s="54"/>
      <c r="BN3" s="77"/>
      <c r="BO3" s="54"/>
      <c r="BP3" s="77"/>
      <c r="BQ3" s="54"/>
      <c r="BR3" s="77"/>
      <c r="BS3" s="54"/>
      <c r="BT3" s="77"/>
      <c r="BU3" s="54">
        <f t="shared" si="0"/>
        <v>0</v>
      </c>
      <c r="BV3" s="54">
        <f t="shared" si="1"/>
        <v>0</v>
      </c>
      <c r="BW3" s="54">
        <f t="shared" si="2"/>
        <v>0</v>
      </c>
      <c r="BX3" s="54">
        <f t="shared" si="3"/>
        <v>0</v>
      </c>
      <c r="BY3" s="54">
        <f t="shared" si="4"/>
        <v>0</v>
      </c>
      <c r="BZ3" s="26">
        <f t="shared" si="5"/>
        <v>0</v>
      </c>
    </row>
    <row r="4" spans="1:78" ht="15">
      <c r="A4" s="70" t="s">
        <v>402</v>
      </c>
      <c r="B4" s="70" t="s">
        <v>8</v>
      </c>
      <c r="C4" s="54"/>
      <c r="E4" s="54"/>
      <c r="G4" s="54"/>
      <c r="I4" s="54"/>
      <c r="K4" s="54">
        <v>21</v>
      </c>
      <c r="L4" s="5">
        <v>10</v>
      </c>
      <c r="M4" s="54"/>
      <c r="O4" s="54"/>
      <c r="Q4" s="54"/>
      <c r="S4" s="54"/>
      <c r="U4" s="58">
        <v>55</v>
      </c>
      <c r="W4" s="58"/>
      <c r="Y4" s="58"/>
      <c r="AA4" s="58"/>
      <c r="AC4" s="54">
        <v>29</v>
      </c>
      <c r="AD4" s="23">
        <v>2</v>
      </c>
      <c r="AE4" s="54"/>
      <c r="AG4" s="58" t="s">
        <v>7</v>
      </c>
      <c r="AI4" s="58"/>
      <c r="AK4" s="58"/>
      <c r="AM4" s="58"/>
      <c r="AO4" s="58"/>
      <c r="AQ4" s="58"/>
      <c r="AS4" s="58"/>
      <c r="AU4" s="58"/>
      <c r="AW4" s="58"/>
      <c r="AY4" s="58"/>
      <c r="BA4" s="58"/>
      <c r="BC4" s="58">
        <v>48</v>
      </c>
      <c r="BU4" s="54">
        <f t="shared" si="0"/>
        <v>12</v>
      </c>
      <c r="BV4" s="54">
        <f t="shared" si="1"/>
        <v>0</v>
      </c>
      <c r="BW4" s="54">
        <f t="shared" si="2"/>
        <v>12</v>
      </c>
      <c r="BX4" s="54">
        <f t="shared" si="3"/>
        <v>0</v>
      </c>
      <c r="BY4" s="54">
        <f t="shared" si="4"/>
        <v>0</v>
      </c>
      <c r="BZ4" s="26">
        <f t="shared" si="5"/>
        <v>0</v>
      </c>
    </row>
    <row r="5" spans="1:78" ht="15">
      <c r="A5" s="70" t="s">
        <v>584</v>
      </c>
      <c r="B5" s="70" t="s">
        <v>167</v>
      </c>
      <c r="C5" s="54"/>
      <c r="E5" s="54"/>
      <c r="G5" s="54"/>
      <c r="I5" s="54"/>
      <c r="K5" s="54"/>
      <c r="M5" s="54"/>
      <c r="O5" s="54"/>
      <c r="Q5" s="54"/>
      <c r="S5" s="54"/>
      <c r="U5" s="58"/>
      <c r="W5" s="58"/>
      <c r="Y5" s="58"/>
      <c r="AA5" s="58"/>
      <c r="AC5" s="54"/>
      <c r="AE5" s="54"/>
      <c r="AG5" s="58"/>
      <c r="AI5" s="58"/>
      <c r="AK5" s="58"/>
      <c r="AM5" s="58"/>
      <c r="AO5" s="58"/>
      <c r="AQ5" s="58" t="s">
        <v>7</v>
      </c>
      <c r="AS5" s="58"/>
      <c r="AU5" s="58"/>
      <c r="AW5" s="58"/>
      <c r="AY5" s="58"/>
      <c r="BA5" s="58"/>
      <c r="BC5" s="58"/>
      <c r="BG5" s="58" t="s">
        <v>7</v>
      </c>
      <c r="BU5" s="54">
        <f t="shared" si="0"/>
        <v>0</v>
      </c>
      <c r="BV5" s="54">
        <f t="shared" si="1"/>
        <v>0</v>
      </c>
      <c r="BW5" s="54">
        <f t="shared" si="2"/>
        <v>0</v>
      </c>
      <c r="BX5" s="54">
        <f t="shared" si="3"/>
        <v>0</v>
      </c>
      <c r="BY5" s="54">
        <f t="shared" si="4"/>
        <v>0</v>
      </c>
      <c r="BZ5" s="26">
        <f t="shared" si="5"/>
        <v>0</v>
      </c>
    </row>
    <row r="6" spans="1:78" ht="15">
      <c r="A6" s="70" t="s">
        <v>228</v>
      </c>
      <c r="B6" s="59" t="s">
        <v>3</v>
      </c>
      <c r="C6" s="27" t="s">
        <v>7</v>
      </c>
      <c r="E6" s="54"/>
      <c r="G6" s="54"/>
      <c r="I6" s="54"/>
      <c r="K6" s="54"/>
      <c r="M6" s="54"/>
      <c r="O6" s="58" t="s">
        <v>7</v>
      </c>
      <c r="Q6" s="58"/>
      <c r="S6" s="58"/>
      <c r="U6" s="58"/>
      <c r="W6" s="58"/>
      <c r="Y6" s="58"/>
      <c r="AA6" s="58">
        <v>51</v>
      </c>
      <c r="AC6" s="58"/>
      <c r="AE6" s="58" t="s">
        <v>7</v>
      </c>
      <c r="AG6" s="58"/>
      <c r="AI6" s="58"/>
      <c r="AK6" s="58"/>
      <c r="AM6" s="58"/>
      <c r="AO6" s="58"/>
      <c r="AQ6" s="58" t="s">
        <v>7</v>
      </c>
      <c r="AS6" s="58"/>
      <c r="AT6" s="53"/>
      <c r="AU6" s="58" t="s">
        <v>7</v>
      </c>
      <c r="AW6" s="58"/>
      <c r="AY6" s="58"/>
      <c r="BA6" s="58"/>
      <c r="BC6" s="58"/>
      <c r="BK6" s="54">
        <v>37</v>
      </c>
      <c r="BU6" s="54">
        <f t="shared" si="0"/>
        <v>0</v>
      </c>
      <c r="BV6" s="54">
        <f t="shared" si="1"/>
        <v>0</v>
      </c>
      <c r="BW6" s="54">
        <f t="shared" si="2"/>
        <v>0</v>
      </c>
      <c r="BX6" s="54">
        <f t="shared" si="3"/>
        <v>0</v>
      </c>
      <c r="BY6" s="54">
        <f t="shared" si="4"/>
        <v>0</v>
      </c>
      <c r="BZ6" s="26">
        <f t="shared" si="5"/>
        <v>0</v>
      </c>
    </row>
    <row r="7" spans="1:78" ht="15">
      <c r="A7" s="28" t="s">
        <v>594</v>
      </c>
      <c r="B7" s="59" t="s">
        <v>11</v>
      </c>
      <c r="C7" s="27"/>
      <c r="E7" s="54"/>
      <c r="G7" s="54"/>
      <c r="I7" s="54"/>
      <c r="K7" s="54"/>
      <c r="M7" s="54"/>
      <c r="O7" s="58"/>
      <c r="Q7" s="58"/>
      <c r="S7" s="58"/>
      <c r="U7" s="58"/>
      <c r="W7" s="58"/>
      <c r="Y7" s="58"/>
      <c r="AA7" s="58"/>
      <c r="AC7" s="58"/>
      <c r="AE7" s="58"/>
      <c r="AG7" s="58"/>
      <c r="AI7" s="58"/>
      <c r="AK7" s="58"/>
      <c r="AM7" s="58"/>
      <c r="AO7" s="58"/>
      <c r="AQ7" s="58">
        <v>73</v>
      </c>
      <c r="AS7" s="58"/>
      <c r="AU7" s="58"/>
      <c r="AW7" s="58"/>
      <c r="AY7" s="58"/>
      <c r="BA7" s="58"/>
      <c r="BC7" s="58"/>
      <c r="BU7" s="54">
        <f t="shared" si="0"/>
        <v>0</v>
      </c>
      <c r="BV7" s="54">
        <f t="shared" si="1"/>
        <v>0</v>
      </c>
      <c r="BW7" s="54">
        <f t="shared" si="2"/>
        <v>0</v>
      </c>
      <c r="BX7" s="54">
        <f t="shared" si="3"/>
        <v>0</v>
      </c>
      <c r="BY7" s="54">
        <f t="shared" si="4"/>
        <v>0</v>
      </c>
      <c r="BZ7" s="26">
        <f t="shared" si="5"/>
        <v>0</v>
      </c>
    </row>
    <row r="8" spans="1:78" ht="15">
      <c r="A8" s="70" t="s">
        <v>355</v>
      </c>
      <c r="B8" s="29" t="s">
        <v>2</v>
      </c>
      <c r="C8" s="54"/>
      <c r="E8" s="54"/>
      <c r="G8" s="54"/>
      <c r="I8" s="27" t="s">
        <v>331</v>
      </c>
      <c r="K8" s="27">
        <v>58</v>
      </c>
      <c r="M8" s="27"/>
      <c r="O8" s="27"/>
      <c r="Q8" s="58" t="s">
        <v>331</v>
      </c>
      <c r="S8" s="58">
        <v>61</v>
      </c>
      <c r="U8" s="58"/>
      <c r="W8" s="58"/>
      <c r="Y8" s="58"/>
      <c r="AA8" s="58"/>
      <c r="AC8" s="58"/>
      <c r="AE8" s="58"/>
      <c r="AG8" s="58"/>
      <c r="AI8" s="58"/>
      <c r="AK8" s="58"/>
      <c r="AM8" s="58"/>
      <c r="AO8" s="58"/>
      <c r="AQ8" s="58"/>
      <c r="AS8" s="58"/>
      <c r="AU8" s="58"/>
      <c r="AW8" s="58"/>
      <c r="AY8" s="58"/>
      <c r="BA8" s="58"/>
      <c r="BC8" s="58"/>
      <c r="BU8" s="54">
        <f t="shared" si="0"/>
        <v>0</v>
      </c>
      <c r="BV8" s="54">
        <f t="shared" si="1"/>
        <v>0</v>
      </c>
      <c r="BW8" s="54">
        <f t="shared" si="2"/>
        <v>0</v>
      </c>
      <c r="BX8" s="54">
        <f t="shared" si="3"/>
        <v>0</v>
      </c>
      <c r="BY8" s="54">
        <f t="shared" si="4"/>
        <v>0</v>
      </c>
      <c r="BZ8" s="26">
        <f t="shared" si="5"/>
        <v>0</v>
      </c>
    </row>
    <row r="9" spans="1:78" ht="15">
      <c r="A9" s="70" t="s">
        <v>189</v>
      </c>
      <c r="B9" s="59" t="s">
        <v>3</v>
      </c>
      <c r="C9" s="27" t="s">
        <v>7</v>
      </c>
      <c r="E9" s="54"/>
      <c r="G9" s="54"/>
      <c r="I9" s="54"/>
      <c r="K9" s="54"/>
      <c r="M9" s="54"/>
      <c r="O9" s="58">
        <v>34</v>
      </c>
      <c r="Q9" s="58"/>
      <c r="S9" s="58"/>
      <c r="U9" s="58"/>
      <c r="W9" s="58"/>
      <c r="Y9" s="58"/>
      <c r="AA9" s="54">
        <v>14</v>
      </c>
      <c r="AB9" s="23">
        <v>18</v>
      </c>
      <c r="AC9" s="54"/>
      <c r="AE9" s="54">
        <v>15</v>
      </c>
      <c r="AF9" s="23">
        <v>16</v>
      </c>
      <c r="AG9" s="54"/>
      <c r="AI9" s="54"/>
      <c r="AK9" s="54">
        <v>11</v>
      </c>
      <c r="AL9" s="23">
        <v>24</v>
      </c>
      <c r="AM9" s="54"/>
      <c r="AO9" s="54"/>
      <c r="AQ9" s="54">
        <v>21</v>
      </c>
      <c r="AR9" s="23">
        <v>10</v>
      </c>
      <c r="AS9" s="54"/>
      <c r="AU9" s="54">
        <v>6</v>
      </c>
      <c r="AV9" s="53">
        <v>40</v>
      </c>
      <c r="BG9" s="54" t="s">
        <v>19</v>
      </c>
      <c r="BK9" s="54">
        <v>2</v>
      </c>
      <c r="BL9" s="69">
        <v>80</v>
      </c>
      <c r="BU9" s="54">
        <f t="shared" si="0"/>
        <v>188</v>
      </c>
      <c r="BV9" s="54">
        <f t="shared" si="1"/>
        <v>188</v>
      </c>
      <c r="BW9" s="54">
        <f t="shared" si="2"/>
        <v>0</v>
      </c>
      <c r="BX9" s="54">
        <f t="shared" si="3"/>
        <v>0</v>
      </c>
      <c r="BY9" s="54">
        <f t="shared" si="4"/>
        <v>0</v>
      </c>
      <c r="BZ9" s="26">
        <f t="shared" si="5"/>
        <v>0</v>
      </c>
    </row>
    <row r="10" spans="1:78" ht="15">
      <c r="A10" s="66" t="s">
        <v>602</v>
      </c>
      <c r="B10" s="59" t="s">
        <v>10</v>
      </c>
      <c r="C10" s="54"/>
      <c r="E10" s="54"/>
      <c r="G10" s="54"/>
      <c r="I10" s="54"/>
      <c r="K10" s="54"/>
      <c r="M10" s="54"/>
      <c r="O10" s="54"/>
      <c r="Q10" s="54"/>
      <c r="S10" s="54"/>
      <c r="U10" s="54"/>
      <c r="W10" s="54"/>
      <c r="Y10" s="54"/>
      <c r="AA10" s="54"/>
      <c r="AC10" s="54"/>
      <c r="AE10" s="54"/>
      <c r="AG10" s="54"/>
      <c r="AI10" s="54"/>
      <c r="AK10" s="54"/>
      <c r="AM10" s="54"/>
      <c r="AO10" s="54"/>
      <c r="AQ10" s="54"/>
      <c r="AS10" s="54"/>
      <c r="AU10" s="58" t="s">
        <v>7</v>
      </c>
      <c r="AW10" s="58"/>
      <c r="AY10" s="58"/>
      <c r="BA10" s="58"/>
      <c r="BC10" s="58"/>
      <c r="BU10" s="54">
        <f t="shared" si="0"/>
        <v>0</v>
      </c>
      <c r="BV10" s="54">
        <f t="shared" si="1"/>
        <v>0</v>
      </c>
      <c r="BW10" s="54">
        <f t="shared" si="2"/>
        <v>0</v>
      </c>
      <c r="BX10" s="54">
        <f t="shared" si="3"/>
        <v>0</v>
      </c>
      <c r="BY10" s="54">
        <f t="shared" si="4"/>
        <v>0</v>
      </c>
      <c r="BZ10" s="26">
        <f t="shared" si="5"/>
        <v>0</v>
      </c>
    </row>
    <row r="11" spans="1:78" ht="15">
      <c r="A11" s="70" t="s">
        <v>208</v>
      </c>
      <c r="B11" s="59" t="s">
        <v>4</v>
      </c>
      <c r="C11" s="54">
        <v>13</v>
      </c>
      <c r="D11" s="5">
        <v>20</v>
      </c>
      <c r="E11" s="27">
        <v>33</v>
      </c>
      <c r="G11" s="27">
        <v>41</v>
      </c>
      <c r="I11" s="25">
        <v>30</v>
      </c>
      <c r="J11" s="5">
        <v>1</v>
      </c>
      <c r="K11" s="54">
        <v>16</v>
      </c>
      <c r="L11" s="5">
        <v>15</v>
      </c>
      <c r="M11" s="54">
        <v>22</v>
      </c>
      <c r="N11" s="5">
        <v>9</v>
      </c>
      <c r="O11" s="54">
        <v>7</v>
      </c>
      <c r="P11" s="5">
        <v>36</v>
      </c>
      <c r="Q11" s="54"/>
      <c r="S11" s="54"/>
      <c r="U11" s="54">
        <v>5</v>
      </c>
      <c r="V11" s="15">
        <v>45</v>
      </c>
      <c r="W11" s="54"/>
      <c r="Y11" s="54"/>
      <c r="AA11" s="58">
        <v>31</v>
      </c>
      <c r="AC11" s="54">
        <v>17</v>
      </c>
      <c r="AD11" s="23">
        <v>14</v>
      </c>
      <c r="AE11" s="58" t="s">
        <v>7</v>
      </c>
      <c r="AG11" s="25">
        <v>10</v>
      </c>
      <c r="AH11" s="23">
        <v>26</v>
      </c>
      <c r="AI11" s="25"/>
      <c r="AK11" s="54">
        <v>24</v>
      </c>
      <c r="AL11" s="23">
        <v>7</v>
      </c>
      <c r="AM11" s="58" t="s">
        <v>329</v>
      </c>
      <c r="AO11" s="58">
        <v>32</v>
      </c>
      <c r="AQ11" s="54" t="s">
        <v>553</v>
      </c>
      <c r="AS11" s="54" t="s">
        <v>553</v>
      </c>
      <c r="AU11" s="54" t="s">
        <v>19</v>
      </c>
      <c r="AW11" s="58">
        <v>32</v>
      </c>
      <c r="AY11" s="54">
        <v>6</v>
      </c>
      <c r="AZ11" s="53">
        <v>40</v>
      </c>
      <c r="BC11" s="54">
        <v>22</v>
      </c>
      <c r="BD11" s="53">
        <v>9</v>
      </c>
      <c r="BE11" s="54">
        <v>6</v>
      </c>
      <c r="BF11" s="53">
        <v>40</v>
      </c>
      <c r="BG11" s="58">
        <v>35</v>
      </c>
      <c r="BI11" s="54">
        <v>13</v>
      </c>
      <c r="BJ11" s="53">
        <v>20</v>
      </c>
      <c r="BK11" s="54" t="s">
        <v>7</v>
      </c>
      <c r="BM11" s="54">
        <v>17</v>
      </c>
      <c r="BN11" s="77">
        <v>14</v>
      </c>
      <c r="BO11" s="54">
        <v>24</v>
      </c>
      <c r="BP11" s="77">
        <v>7</v>
      </c>
      <c r="BQ11" s="54">
        <v>35</v>
      </c>
      <c r="BU11" s="54">
        <f t="shared" si="0"/>
        <v>303</v>
      </c>
      <c r="BV11" s="54">
        <f t="shared" si="1"/>
        <v>63</v>
      </c>
      <c r="BW11" s="54">
        <f t="shared" si="2"/>
        <v>112</v>
      </c>
      <c r="BX11" s="54">
        <f t="shared" si="3"/>
        <v>1</v>
      </c>
      <c r="BY11" s="54">
        <f t="shared" si="4"/>
        <v>21</v>
      </c>
      <c r="BZ11" s="26">
        <f t="shared" si="5"/>
        <v>106</v>
      </c>
    </row>
    <row r="12" spans="1:78" ht="15">
      <c r="A12" s="80" t="s">
        <v>655</v>
      </c>
      <c r="B12" s="59" t="s">
        <v>459</v>
      </c>
      <c r="C12" s="54"/>
      <c r="E12" s="27"/>
      <c r="G12" s="27"/>
      <c r="I12" s="25"/>
      <c r="K12" s="54"/>
      <c r="M12" s="54"/>
      <c r="O12" s="54"/>
      <c r="Q12" s="54"/>
      <c r="S12" s="54"/>
      <c r="U12" s="54"/>
      <c r="W12" s="54"/>
      <c r="Y12" s="54"/>
      <c r="AA12" s="58"/>
      <c r="AC12" s="54"/>
      <c r="AE12" s="58"/>
      <c r="AG12" s="25"/>
      <c r="AI12" s="25"/>
      <c r="AK12" s="54"/>
      <c r="AM12" s="58"/>
      <c r="AO12" s="58"/>
      <c r="AQ12" s="54"/>
      <c r="AS12" s="54"/>
      <c r="AW12" s="58"/>
      <c r="BG12" s="58"/>
      <c r="BK12" s="54">
        <v>46</v>
      </c>
      <c r="BU12" s="54">
        <f t="shared" si="0"/>
        <v>0</v>
      </c>
      <c r="BV12" s="54">
        <f t="shared" si="1"/>
        <v>0</v>
      </c>
      <c r="BW12" s="54">
        <f t="shared" si="2"/>
        <v>0</v>
      </c>
      <c r="BX12" s="54">
        <f t="shared" si="3"/>
        <v>0</v>
      </c>
      <c r="BY12" s="54">
        <f t="shared" si="4"/>
        <v>0</v>
      </c>
      <c r="BZ12" s="26">
        <f t="shared" si="5"/>
        <v>0</v>
      </c>
    </row>
    <row r="13" spans="1:78" ht="15">
      <c r="A13" s="81" t="s">
        <v>254</v>
      </c>
      <c r="B13" s="59" t="s">
        <v>5</v>
      </c>
      <c r="C13" s="54"/>
      <c r="E13" s="27">
        <v>40</v>
      </c>
      <c r="G13" s="25">
        <v>3</v>
      </c>
      <c r="H13" s="5">
        <v>60</v>
      </c>
      <c r="I13" s="25">
        <v>18</v>
      </c>
      <c r="J13" s="5">
        <v>13</v>
      </c>
      <c r="K13" s="54">
        <v>4</v>
      </c>
      <c r="L13" s="5">
        <v>50</v>
      </c>
      <c r="M13" s="54">
        <v>20</v>
      </c>
      <c r="N13" s="5">
        <v>11</v>
      </c>
      <c r="O13" s="54"/>
      <c r="Q13" s="54">
        <v>5</v>
      </c>
      <c r="R13" s="15">
        <v>45</v>
      </c>
      <c r="S13" s="54">
        <v>2</v>
      </c>
      <c r="T13" s="15">
        <v>80</v>
      </c>
      <c r="U13" s="58">
        <v>46</v>
      </c>
      <c r="W13" s="54">
        <v>10</v>
      </c>
      <c r="X13" s="23">
        <v>26</v>
      </c>
      <c r="Y13" s="54">
        <v>5</v>
      </c>
      <c r="Z13" s="23">
        <v>30</v>
      </c>
      <c r="AA13" s="54"/>
      <c r="AC13" s="54">
        <v>21</v>
      </c>
      <c r="AD13" s="23">
        <v>10</v>
      </c>
      <c r="AE13" s="54"/>
      <c r="AG13" s="25">
        <v>13</v>
      </c>
      <c r="AH13" s="23">
        <v>20</v>
      </c>
      <c r="AI13" s="54">
        <v>6</v>
      </c>
      <c r="AJ13" s="23">
        <v>40</v>
      </c>
      <c r="AK13" s="54"/>
      <c r="AM13" s="54">
        <v>5</v>
      </c>
      <c r="AN13" s="23">
        <v>45</v>
      </c>
      <c r="AO13" s="54">
        <v>10</v>
      </c>
      <c r="AP13" s="23">
        <v>26</v>
      </c>
      <c r="AQ13" s="58">
        <v>55</v>
      </c>
      <c r="AS13" s="54">
        <v>3</v>
      </c>
      <c r="AT13" s="23">
        <v>60</v>
      </c>
      <c r="AW13" s="54">
        <v>9</v>
      </c>
      <c r="AX13" s="53">
        <v>29</v>
      </c>
      <c r="AY13" s="54" t="s">
        <v>19</v>
      </c>
      <c r="BA13" s="54">
        <v>15</v>
      </c>
      <c r="BB13" s="53">
        <v>16</v>
      </c>
      <c r="BC13" s="54">
        <v>17</v>
      </c>
      <c r="BD13" s="53">
        <v>14</v>
      </c>
      <c r="BE13" s="54">
        <v>10</v>
      </c>
      <c r="BF13" s="53">
        <v>26</v>
      </c>
      <c r="BI13" s="54">
        <v>15</v>
      </c>
      <c r="BJ13" s="53">
        <v>16</v>
      </c>
      <c r="BM13" s="54">
        <v>4</v>
      </c>
      <c r="BN13" s="77">
        <v>50</v>
      </c>
      <c r="BO13" s="54">
        <v>14</v>
      </c>
      <c r="BP13" s="77">
        <v>18</v>
      </c>
      <c r="BQ13" s="54">
        <v>14</v>
      </c>
      <c r="BR13" s="77">
        <v>18</v>
      </c>
      <c r="BS13" s="54">
        <v>18</v>
      </c>
      <c r="BU13" s="54">
        <f t="shared" si="0"/>
        <v>703</v>
      </c>
      <c r="BV13" s="54">
        <f t="shared" si="1"/>
        <v>0</v>
      </c>
      <c r="BW13" s="54">
        <f t="shared" si="2"/>
        <v>101</v>
      </c>
      <c r="BX13" s="54">
        <f t="shared" si="3"/>
        <v>197</v>
      </c>
      <c r="BY13" s="54">
        <f t="shared" si="4"/>
        <v>269</v>
      </c>
      <c r="BZ13" s="26">
        <f t="shared" si="5"/>
        <v>106</v>
      </c>
    </row>
    <row r="14" spans="1:79" ht="15">
      <c r="A14" s="70" t="s">
        <v>235</v>
      </c>
      <c r="B14" s="78" t="s">
        <v>6</v>
      </c>
      <c r="C14" s="27" t="s">
        <v>7</v>
      </c>
      <c r="E14" s="54"/>
      <c r="G14" s="54"/>
      <c r="I14" s="54"/>
      <c r="K14" s="54"/>
      <c r="M14" s="54"/>
      <c r="O14" s="58">
        <v>38</v>
      </c>
      <c r="Q14" s="58"/>
      <c r="S14" s="58"/>
      <c r="U14" s="58"/>
      <c r="W14" s="58"/>
      <c r="Y14" s="58"/>
      <c r="AA14" s="58">
        <v>55</v>
      </c>
      <c r="AC14" s="58"/>
      <c r="AE14" s="22" t="s">
        <v>7</v>
      </c>
      <c r="AG14" s="22"/>
      <c r="AI14" s="22"/>
      <c r="AK14" s="22"/>
      <c r="AM14" s="22"/>
      <c r="AO14" s="22"/>
      <c r="AQ14" s="58">
        <v>55</v>
      </c>
      <c r="AS14" s="22"/>
      <c r="AU14" s="58">
        <v>50</v>
      </c>
      <c r="AW14" s="58"/>
      <c r="AY14" s="58"/>
      <c r="BA14" s="58"/>
      <c r="BC14" s="58"/>
      <c r="BK14" s="54">
        <v>38</v>
      </c>
      <c r="BU14" s="54">
        <f t="shared" si="0"/>
        <v>0</v>
      </c>
      <c r="BV14" s="54">
        <f t="shared" si="1"/>
        <v>0</v>
      </c>
      <c r="BW14" s="54">
        <f t="shared" si="2"/>
        <v>0</v>
      </c>
      <c r="BX14" s="54">
        <f t="shared" si="3"/>
        <v>0</v>
      </c>
      <c r="BY14" s="54">
        <f t="shared" si="4"/>
        <v>0</v>
      </c>
      <c r="BZ14" s="26">
        <f t="shared" si="5"/>
        <v>0</v>
      </c>
      <c r="CA14" s="59"/>
    </row>
    <row r="15" spans="1:78" ht="15">
      <c r="A15" s="70" t="s">
        <v>219</v>
      </c>
      <c r="B15" s="59" t="s">
        <v>5</v>
      </c>
      <c r="C15" s="54">
        <v>25</v>
      </c>
      <c r="D15" s="5">
        <v>6</v>
      </c>
      <c r="E15" s="54"/>
      <c r="G15" s="54"/>
      <c r="I15" s="54"/>
      <c r="K15" s="54"/>
      <c r="M15" s="54"/>
      <c r="O15" s="58">
        <v>32</v>
      </c>
      <c r="Q15" s="58"/>
      <c r="S15" s="58"/>
      <c r="U15" s="58"/>
      <c r="W15" s="58"/>
      <c r="Y15" s="58"/>
      <c r="AA15" s="58">
        <v>50</v>
      </c>
      <c r="AC15" s="58"/>
      <c r="AE15" s="58" t="s">
        <v>7</v>
      </c>
      <c r="AG15" s="58"/>
      <c r="AI15" s="58"/>
      <c r="AK15" s="58">
        <v>31</v>
      </c>
      <c r="AM15" s="58"/>
      <c r="AO15" s="58"/>
      <c r="AQ15" s="58" t="s">
        <v>7</v>
      </c>
      <c r="AS15" s="58"/>
      <c r="AU15" s="58" t="s">
        <v>7</v>
      </c>
      <c r="AW15" s="58"/>
      <c r="AY15" s="58"/>
      <c r="BA15" s="58"/>
      <c r="BC15" s="58"/>
      <c r="BG15" s="58">
        <v>38</v>
      </c>
      <c r="BK15" s="54">
        <v>23</v>
      </c>
      <c r="BL15" s="69">
        <v>8</v>
      </c>
      <c r="BU15" s="54">
        <f t="shared" si="0"/>
        <v>14</v>
      </c>
      <c r="BV15" s="54">
        <f t="shared" si="1"/>
        <v>14</v>
      </c>
      <c r="BW15" s="54">
        <f t="shared" si="2"/>
        <v>0</v>
      </c>
      <c r="BX15" s="54">
        <f t="shared" si="3"/>
        <v>0</v>
      </c>
      <c r="BY15" s="54">
        <f t="shared" si="4"/>
        <v>0</v>
      </c>
      <c r="BZ15" s="26">
        <f t="shared" si="5"/>
        <v>0</v>
      </c>
    </row>
    <row r="16" spans="1:78" ht="15">
      <c r="A16" s="81" t="s">
        <v>589</v>
      </c>
      <c r="B16" s="78" t="s">
        <v>588</v>
      </c>
      <c r="C16" s="54"/>
      <c r="E16" s="54"/>
      <c r="G16" s="54"/>
      <c r="I16" s="54"/>
      <c r="K16" s="54"/>
      <c r="M16" s="54"/>
      <c r="O16" s="54"/>
      <c r="Q16" s="54"/>
      <c r="S16" s="54"/>
      <c r="U16" s="54"/>
      <c r="W16" s="54"/>
      <c r="Y16" s="54"/>
      <c r="AA16" s="54"/>
      <c r="AC16" s="54"/>
      <c r="AE16" s="54"/>
      <c r="AG16" s="54"/>
      <c r="AI16" s="54"/>
      <c r="AK16" s="54"/>
      <c r="AM16" s="54"/>
      <c r="AO16" s="54"/>
      <c r="AP16" s="44"/>
      <c r="AQ16" s="58" t="s">
        <v>7</v>
      </c>
      <c r="AS16" s="54"/>
      <c r="BU16" s="54">
        <f t="shared" si="0"/>
        <v>0</v>
      </c>
      <c r="BV16" s="54">
        <f t="shared" si="1"/>
        <v>0</v>
      </c>
      <c r="BW16" s="54">
        <f t="shared" si="2"/>
        <v>0</v>
      </c>
      <c r="BX16" s="54">
        <f t="shared" si="3"/>
        <v>0</v>
      </c>
      <c r="BY16" s="54">
        <f t="shared" si="4"/>
        <v>0</v>
      </c>
      <c r="BZ16" s="26">
        <f t="shared" si="5"/>
        <v>0</v>
      </c>
    </row>
    <row r="17" spans="1:78" ht="15">
      <c r="A17" s="81" t="s">
        <v>403</v>
      </c>
      <c r="B17" s="70" t="s">
        <v>8</v>
      </c>
      <c r="C17" s="54"/>
      <c r="E17" s="54"/>
      <c r="G17" s="54"/>
      <c r="I17" s="54"/>
      <c r="K17" s="54">
        <v>26</v>
      </c>
      <c r="L17" s="5">
        <v>5</v>
      </c>
      <c r="M17" s="54">
        <v>21</v>
      </c>
      <c r="N17" s="5">
        <v>10</v>
      </c>
      <c r="O17" s="54"/>
      <c r="Q17" s="54"/>
      <c r="S17" s="54"/>
      <c r="U17" s="54" t="s">
        <v>19</v>
      </c>
      <c r="W17" s="54"/>
      <c r="Y17" s="54"/>
      <c r="AA17" s="58">
        <v>36</v>
      </c>
      <c r="AC17" s="54">
        <v>7</v>
      </c>
      <c r="AD17" s="23">
        <v>36</v>
      </c>
      <c r="AE17" s="54">
        <v>21</v>
      </c>
      <c r="AF17" s="23">
        <v>10</v>
      </c>
      <c r="AG17" s="54"/>
      <c r="AI17" s="54"/>
      <c r="AK17" s="58">
        <v>45</v>
      </c>
      <c r="AM17" s="58"/>
      <c r="AO17" s="58"/>
      <c r="AQ17" s="58">
        <v>45</v>
      </c>
      <c r="AS17" s="58"/>
      <c r="AU17" s="58" t="s">
        <v>7</v>
      </c>
      <c r="AW17" s="58"/>
      <c r="AY17" s="58"/>
      <c r="BA17" s="58"/>
      <c r="BC17" s="54">
        <v>5</v>
      </c>
      <c r="BD17" s="53">
        <v>45</v>
      </c>
      <c r="BE17" s="54">
        <v>16</v>
      </c>
      <c r="BF17" s="53">
        <v>15</v>
      </c>
      <c r="BG17" s="58" t="s">
        <v>7</v>
      </c>
      <c r="BI17" s="54">
        <v>27</v>
      </c>
      <c r="BJ17" s="53">
        <v>4</v>
      </c>
      <c r="BK17" s="54" t="s">
        <v>7</v>
      </c>
      <c r="BU17" s="54">
        <f t="shared" si="0"/>
        <v>125</v>
      </c>
      <c r="BV17" s="54">
        <f t="shared" si="1"/>
        <v>10</v>
      </c>
      <c r="BW17" s="54">
        <f t="shared" si="2"/>
        <v>100</v>
      </c>
      <c r="BX17" s="54">
        <f t="shared" si="3"/>
        <v>0</v>
      </c>
      <c r="BY17" s="54">
        <f t="shared" si="4"/>
        <v>0</v>
      </c>
      <c r="BZ17" s="26">
        <f t="shared" si="5"/>
        <v>15</v>
      </c>
    </row>
    <row r="18" spans="1:78" ht="15">
      <c r="A18" s="66" t="s">
        <v>631</v>
      </c>
      <c r="B18" s="59" t="s">
        <v>627</v>
      </c>
      <c r="C18" s="54"/>
      <c r="E18" s="54"/>
      <c r="G18" s="54"/>
      <c r="I18" s="54"/>
      <c r="K18" s="54"/>
      <c r="M18" s="54"/>
      <c r="O18" s="54"/>
      <c r="Q18" s="54"/>
      <c r="S18" s="54"/>
      <c r="U18" s="54"/>
      <c r="W18" s="54"/>
      <c r="Y18" s="54"/>
      <c r="AA18" s="54"/>
      <c r="AC18" s="54"/>
      <c r="AE18" s="54"/>
      <c r="AG18" s="54"/>
      <c r="AI18" s="54"/>
      <c r="AK18" s="54"/>
      <c r="AM18" s="54"/>
      <c r="AO18" s="54"/>
      <c r="AQ18" s="58"/>
      <c r="AR18" s="53"/>
      <c r="AS18" s="54"/>
      <c r="BE18" s="54">
        <v>30</v>
      </c>
      <c r="BF18" s="53">
        <v>1</v>
      </c>
      <c r="BU18" s="54">
        <f t="shared" si="0"/>
        <v>1</v>
      </c>
      <c r="BV18" s="54">
        <f t="shared" si="1"/>
        <v>0</v>
      </c>
      <c r="BW18" s="54">
        <f t="shared" si="2"/>
        <v>0</v>
      </c>
      <c r="BX18" s="54">
        <f t="shared" si="3"/>
        <v>0</v>
      </c>
      <c r="BY18" s="54">
        <f t="shared" si="4"/>
        <v>0</v>
      </c>
      <c r="BZ18" s="26">
        <f t="shared" si="5"/>
        <v>1</v>
      </c>
    </row>
    <row r="19" spans="1:79" ht="15">
      <c r="A19" s="81" t="s">
        <v>255</v>
      </c>
      <c r="B19" s="59" t="s">
        <v>1</v>
      </c>
      <c r="C19" s="54"/>
      <c r="E19" s="54">
        <v>19</v>
      </c>
      <c r="F19" s="5">
        <v>12</v>
      </c>
      <c r="G19" s="25">
        <v>28</v>
      </c>
      <c r="H19" s="5">
        <v>3</v>
      </c>
      <c r="I19" s="25">
        <v>27</v>
      </c>
      <c r="J19" s="5">
        <v>4</v>
      </c>
      <c r="K19" s="25"/>
      <c r="M19" s="25"/>
      <c r="O19" s="25"/>
      <c r="Q19" s="54">
        <v>21</v>
      </c>
      <c r="R19" s="15">
        <v>10</v>
      </c>
      <c r="S19" s="54">
        <v>27</v>
      </c>
      <c r="T19" s="15">
        <v>4</v>
      </c>
      <c r="U19" s="54"/>
      <c r="W19" s="54">
        <v>23</v>
      </c>
      <c r="X19" s="23">
        <v>8</v>
      </c>
      <c r="Y19" s="54"/>
      <c r="AA19" s="54"/>
      <c r="AC19" s="54"/>
      <c r="AE19" s="54"/>
      <c r="AG19" s="54"/>
      <c r="AI19" s="54">
        <v>29</v>
      </c>
      <c r="AJ19" s="23">
        <v>2</v>
      </c>
      <c r="AK19" s="54"/>
      <c r="AM19" s="54">
        <v>13</v>
      </c>
      <c r="AN19" s="23">
        <v>20</v>
      </c>
      <c r="AO19" s="54">
        <v>15</v>
      </c>
      <c r="AP19" s="23">
        <v>16</v>
      </c>
      <c r="AQ19" s="54"/>
      <c r="AR19" s="53"/>
      <c r="AS19" s="54"/>
      <c r="AW19" s="54">
        <v>6</v>
      </c>
      <c r="AX19" s="53">
        <v>40</v>
      </c>
      <c r="BA19" s="58" t="s">
        <v>331</v>
      </c>
      <c r="BC19" s="58"/>
      <c r="BM19" s="54">
        <v>16</v>
      </c>
      <c r="BN19" s="77">
        <v>15</v>
      </c>
      <c r="BO19" s="54">
        <v>18</v>
      </c>
      <c r="BP19" s="77">
        <v>13</v>
      </c>
      <c r="BQ19" s="54">
        <v>17</v>
      </c>
      <c r="BR19" s="77">
        <v>14</v>
      </c>
      <c r="BS19" s="54">
        <v>9</v>
      </c>
      <c r="BT19" s="77">
        <v>29</v>
      </c>
      <c r="BU19" s="54">
        <f t="shared" si="0"/>
        <v>190</v>
      </c>
      <c r="BV19" s="54">
        <f t="shared" si="1"/>
        <v>0</v>
      </c>
      <c r="BW19" s="54">
        <f t="shared" si="2"/>
        <v>0</v>
      </c>
      <c r="BX19" s="54">
        <f t="shared" si="3"/>
        <v>51</v>
      </c>
      <c r="BY19" s="54">
        <f t="shared" si="4"/>
        <v>139</v>
      </c>
      <c r="BZ19" s="26">
        <f t="shared" si="5"/>
        <v>0</v>
      </c>
      <c r="CA19" s="59"/>
    </row>
    <row r="20" spans="1:79" ht="15">
      <c r="A20" s="28" t="s">
        <v>256</v>
      </c>
      <c r="B20" s="78" t="s">
        <v>11</v>
      </c>
      <c r="C20" s="54"/>
      <c r="E20" s="27">
        <v>43</v>
      </c>
      <c r="G20" s="27">
        <v>47</v>
      </c>
      <c r="I20" s="54"/>
      <c r="K20" s="54"/>
      <c r="M20" s="54"/>
      <c r="O20" s="54"/>
      <c r="Q20" s="54"/>
      <c r="S20" s="54"/>
      <c r="U20" s="54"/>
      <c r="W20" s="54"/>
      <c r="Y20" s="54"/>
      <c r="AA20" s="54"/>
      <c r="AC20" s="54"/>
      <c r="AE20" s="54"/>
      <c r="AG20" s="54"/>
      <c r="AI20" s="54"/>
      <c r="AK20" s="54"/>
      <c r="AM20" s="54"/>
      <c r="AO20" s="54"/>
      <c r="AQ20" s="54"/>
      <c r="AS20" s="54"/>
      <c r="BA20" s="58" t="s">
        <v>331</v>
      </c>
      <c r="BC20" s="58" t="s">
        <v>7</v>
      </c>
      <c r="BU20" s="54">
        <f t="shared" si="0"/>
        <v>0</v>
      </c>
      <c r="BV20" s="54">
        <f t="shared" si="1"/>
        <v>0</v>
      </c>
      <c r="BW20" s="54">
        <f t="shared" si="2"/>
        <v>0</v>
      </c>
      <c r="BX20" s="54">
        <f t="shared" si="3"/>
        <v>0</v>
      </c>
      <c r="BY20" s="54">
        <f t="shared" si="4"/>
        <v>0</v>
      </c>
      <c r="BZ20" s="26">
        <f t="shared" si="5"/>
        <v>0</v>
      </c>
      <c r="CA20" s="59"/>
    </row>
    <row r="21" spans="1:79" ht="15">
      <c r="A21" s="70" t="s">
        <v>213</v>
      </c>
      <c r="B21" s="78" t="s">
        <v>9</v>
      </c>
      <c r="C21" s="54">
        <v>22</v>
      </c>
      <c r="D21" s="5">
        <v>9</v>
      </c>
      <c r="E21" s="54"/>
      <c r="G21" s="54"/>
      <c r="I21" s="54"/>
      <c r="K21" s="54"/>
      <c r="M21" s="54"/>
      <c r="O21" s="54" t="s">
        <v>19</v>
      </c>
      <c r="Q21" s="54"/>
      <c r="S21" s="54"/>
      <c r="U21" s="54"/>
      <c r="W21" s="54"/>
      <c r="Y21" s="54"/>
      <c r="AA21" s="58" t="s">
        <v>7</v>
      </c>
      <c r="AC21" s="58"/>
      <c r="AE21" s="58" t="s">
        <v>7</v>
      </c>
      <c r="AG21" s="58"/>
      <c r="AI21" s="58"/>
      <c r="AK21" s="58">
        <v>35</v>
      </c>
      <c r="AM21" s="58"/>
      <c r="AO21" s="58"/>
      <c r="AP21" s="44"/>
      <c r="AQ21" s="58">
        <v>39</v>
      </c>
      <c r="AS21" s="58"/>
      <c r="AU21" s="54" t="s">
        <v>553</v>
      </c>
      <c r="BG21" s="54">
        <v>22</v>
      </c>
      <c r="BH21" s="53">
        <v>9</v>
      </c>
      <c r="BK21" s="54" t="s">
        <v>7</v>
      </c>
      <c r="BU21" s="54">
        <f t="shared" si="0"/>
        <v>18</v>
      </c>
      <c r="BV21" s="54">
        <f t="shared" si="1"/>
        <v>18</v>
      </c>
      <c r="BW21" s="54">
        <f t="shared" si="2"/>
        <v>0</v>
      </c>
      <c r="BX21" s="54">
        <f t="shared" si="3"/>
        <v>0</v>
      </c>
      <c r="BY21" s="54">
        <f t="shared" si="4"/>
        <v>0</v>
      </c>
      <c r="BZ21" s="26">
        <f t="shared" si="5"/>
        <v>0</v>
      </c>
      <c r="CA21" s="59"/>
    </row>
    <row r="22" spans="1:78" ht="15">
      <c r="A22" s="70" t="s">
        <v>423</v>
      </c>
      <c r="B22" s="70" t="s">
        <v>15</v>
      </c>
      <c r="C22" s="54"/>
      <c r="E22" s="54"/>
      <c r="G22" s="54"/>
      <c r="I22" s="54"/>
      <c r="K22" s="54"/>
      <c r="M22" s="27" t="s">
        <v>7</v>
      </c>
      <c r="O22" s="27"/>
      <c r="Q22" s="27"/>
      <c r="S22" s="27"/>
      <c r="U22" s="27"/>
      <c r="W22" s="27"/>
      <c r="Y22" s="27"/>
      <c r="AA22" s="27"/>
      <c r="AC22" s="58">
        <v>51</v>
      </c>
      <c r="AE22" s="58"/>
      <c r="AG22" s="58"/>
      <c r="AI22" s="58"/>
      <c r="AK22" s="58"/>
      <c r="AM22" s="58"/>
      <c r="AO22" s="58"/>
      <c r="AQ22" s="58"/>
      <c r="AR22" s="53"/>
      <c r="AS22" s="58"/>
      <c r="AU22" s="58"/>
      <c r="AW22" s="58"/>
      <c r="AY22" s="58"/>
      <c r="BA22" s="58">
        <v>32</v>
      </c>
      <c r="BC22" s="58">
        <v>34</v>
      </c>
      <c r="BI22" s="54">
        <v>36</v>
      </c>
      <c r="BQ22" s="54">
        <v>26</v>
      </c>
      <c r="BR22" s="77">
        <v>5</v>
      </c>
      <c r="BU22" s="54">
        <f t="shared" si="0"/>
        <v>5</v>
      </c>
      <c r="BV22" s="54">
        <f t="shared" si="1"/>
        <v>0</v>
      </c>
      <c r="BW22" s="54">
        <f t="shared" si="2"/>
        <v>0</v>
      </c>
      <c r="BX22" s="54">
        <f t="shared" si="3"/>
        <v>5</v>
      </c>
      <c r="BY22" s="54">
        <f t="shared" si="4"/>
        <v>0</v>
      </c>
      <c r="BZ22" s="26">
        <f t="shared" si="5"/>
        <v>0</v>
      </c>
    </row>
    <row r="23" spans="1:78" ht="15">
      <c r="A23" s="70" t="s">
        <v>221</v>
      </c>
      <c r="B23" s="78" t="s">
        <v>165</v>
      </c>
      <c r="C23" s="27" t="s">
        <v>7</v>
      </c>
      <c r="D23" s="53"/>
      <c r="E23" s="54"/>
      <c r="F23" s="53"/>
      <c r="G23" s="54"/>
      <c r="H23" s="53"/>
      <c r="I23" s="54"/>
      <c r="J23" s="53"/>
      <c r="K23" s="54"/>
      <c r="L23" s="53"/>
      <c r="M23" s="54"/>
      <c r="N23" s="53"/>
      <c r="O23" s="58">
        <v>44</v>
      </c>
      <c r="P23" s="53"/>
      <c r="Q23" s="58"/>
      <c r="R23" s="53"/>
      <c r="S23" s="58"/>
      <c r="T23" s="53"/>
      <c r="U23" s="58"/>
      <c r="V23" s="53"/>
      <c r="W23" s="58"/>
      <c r="X23" s="53"/>
      <c r="Y23" s="58"/>
      <c r="Z23" s="53"/>
      <c r="AA23" s="58" t="s">
        <v>7</v>
      </c>
      <c r="AB23" s="53"/>
      <c r="AC23" s="58"/>
      <c r="AD23" s="53"/>
      <c r="AE23" s="58" t="s">
        <v>7</v>
      </c>
      <c r="AF23" s="53"/>
      <c r="AG23" s="58"/>
      <c r="AH23" s="53"/>
      <c r="AI23" s="58"/>
      <c r="AJ23" s="53"/>
      <c r="AK23" s="58" t="s">
        <v>7</v>
      </c>
      <c r="AL23" s="53"/>
      <c r="AM23" s="58"/>
      <c r="AN23" s="53"/>
      <c r="AO23" s="58"/>
      <c r="AP23" s="53"/>
      <c r="AQ23" s="58" t="s">
        <v>7</v>
      </c>
      <c r="AR23" s="53"/>
      <c r="AS23" s="58"/>
      <c r="AT23" s="53"/>
      <c r="AU23" s="58" t="s">
        <v>7</v>
      </c>
      <c r="AW23" s="58"/>
      <c r="AY23" s="58"/>
      <c r="BA23" s="58"/>
      <c r="BC23" s="58"/>
      <c r="BG23" s="58" t="s">
        <v>7</v>
      </c>
      <c r="BU23" s="54">
        <f t="shared" si="0"/>
        <v>0</v>
      </c>
      <c r="BV23" s="54">
        <f t="shared" si="1"/>
        <v>0</v>
      </c>
      <c r="BW23" s="54">
        <f t="shared" si="2"/>
        <v>0</v>
      </c>
      <c r="BX23" s="54">
        <f t="shared" si="3"/>
        <v>0</v>
      </c>
      <c r="BY23" s="54">
        <f t="shared" si="4"/>
        <v>0</v>
      </c>
      <c r="BZ23" s="26">
        <f t="shared" si="5"/>
        <v>0</v>
      </c>
    </row>
    <row r="24" spans="1:78" ht="15">
      <c r="A24" s="68" t="s">
        <v>621</v>
      </c>
      <c r="B24" s="78" t="s">
        <v>618</v>
      </c>
      <c r="C24" s="54"/>
      <c r="E24" s="54"/>
      <c r="G24" s="54"/>
      <c r="I24" s="54"/>
      <c r="K24" s="54"/>
      <c r="M24" s="54"/>
      <c r="O24" s="54"/>
      <c r="Q24" s="54"/>
      <c r="S24" s="54"/>
      <c r="U24" s="54"/>
      <c r="W24" s="54"/>
      <c r="Y24" s="54"/>
      <c r="AA24" s="54"/>
      <c r="AC24" s="54"/>
      <c r="AE24" s="54"/>
      <c r="AG24" s="54"/>
      <c r="AI24" s="54"/>
      <c r="AK24" s="54"/>
      <c r="AM24" s="54"/>
      <c r="AO24" s="54"/>
      <c r="AQ24" s="54"/>
      <c r="AS24" s="54"/>
      <c r="BC24" s="58" t="s">
        <v>7</v>
      </c>
      <c r="BU24" s="54">
        <f t="shared" si="0"/>
        <v>0</v>
      </c>
      <c r="BV24" s="54">
        <f t="shared" si="1"/>
        <v>0</v>
      </c>
      <c r="BW24" s="54">
        <f t="shared" si="2"/>
        <v>0</v>
      </c>
      <c r="BX24" s="54">
        <f t="shared" si="3"/>
        <v>0</v>
      </c>
      <c r="BY24" s="54">
        <f t="shared" si="4"/>
        <v>0</v>
      </c>
      <c r="BZ24" s="26">
        <f t="shared" si="5"/>
        <v>0</v>
      </c>
    </row>
    <row r="25" spans="1:78" ht="15">
      <c r="A25" s="81" t="s">
        <v>397</v>
      </c>
      <c r="B25" s="70" t="s">
        <v>10</v>
      </c>
      <c r="C25" s="54"/>
      <c r="E25" s="54"/>
      <c r="G25" s="54"/>
      <c r="I25" s="54"/>
      <c r="K25" s="54">
        <v>7</v>
      </c>
      <c r="L25" s="5">
        <v>36</v>
      </c>
      <c r="M25" s="54">
        <v>3</v>
      </c>
      <c r="N25" s="5">
        <v>60</v>
      </c>
      <c r="O25" s="54"/>
      <c r="Q25" s="54"/>
      <c r="S25" s="54"/>
      <c r="U25" s="58">
        <v>35</v>
      </c>
      <c r="W25" s="58"/>
      <c r="Y25" s="58"/>
      <c r="AA25" s="58"/>
      <c r="AC25" s="54">
        <v>10</v>
      </c>
      <c r="AD25" s="23">
        <v>26</v>
      </c>
      <c r="AE25" s="54"/>
      <c r="AG25" s="54"/>
      <c r="AI25" s="54"/>
      <c r="AK25" s="54"/>
      <c r="AM25" s="54"/>
      <c r="AO25" s="54"/>
      <c r="AQ25" s="54"/>
      <c r="AS25" s="54"/>
      <c r="BC25" s="54">
        <v>28</v>
      </c>
      <c r="BD25" s="53">
        <v>3</v>
      </c>
      <c r="BI25" s="54">
        <v>10</v>
      </c>
      <c r="BJ25" s="53">
        <v>26</v>
      </c>
      <c r="BU25" s="54">
        <f t="shared" si="0"/>
        <v>151</v>
      </c>
      <c r="BV25" s="54">
        <f t="shared" si="1"/>
        <v>0</v>
      </c>
      <c r="BW25" s="54">
        <f t="shared" si="2"/>
        <v>151</v>
      </c>
      <c r="BX25" s="54">
        <f t="shared" si="3"/>
        <v>0</v>
      </c>
      <c r="BY25" s="54">
        <f t="shared" si="4"/>
        <v>0</v>
      </c>
      <c r="BZ25" s="26">
        <f t="shared" si="5"/>
        <v>0</v>
      </c>
    </row>
    <row r="26" spans="1:78" ht="15">
      <c r="A26" s="81" t="s">
        <v>527</v>
      </c>
      <c r="B26" s="81" t="s">
        <v>517</v>
      </c>
      <c r="C26" s="54"/>
      <c r="E26" s="54"/>
      <c r="G26" s="54"/>
      <c r="I26" s="54"/>
      <c r="K26" s="54"/>
      <c r="M26" s="54"/>
      <c r="O26" s="54"/>
      <c r="Q26" s="54"/>
      <c r="S26" s="54"/>
      <c r="U26" s="54"/>
      <c r="W26" s="54"/>
      <c r="Y26" s="54"/>
      <c r="AA26" s="58">
        <v>63</v>
      </c>
      <c r="AC26" s="58"/>
      <c r="AE26" s="58"/>
      <c r="AG26" s="58"/>
      <c r="AI26" s="58"/>
      <c r="AK26" s="58"/>
      <c r="AM26" s="58"/>
      <c r="AO26" s="58"/>
      <c r="AQ26" s="58" t="s">
        <v>7</v>
      </c>
      <c r="AS26" s="58"/>
      <c r="AU26" s="58"/>
      <c r="AW26" s="58"/>
      <c r="AY26" s="58"/>
      <c r="BA26" s="58"/>
      <c r="BC26" s="58"/>
      <c r="BU26" s="54">
        <f t="shared" si="0"/>
        <v>0</v>
      </c>
      <c r="BV26" s="54">
        <f t="shared" si="1"/>
        <v>0</v>
      </c>
      <c r="BW26" s="54">
        <f t="shared" si="2"/>
        <v>0</v>
      </c>
      <c r="BX26" s="54">
        <f t="shared" si="3"/>
        <v>0</v>
      </c>
      <c r="BY26" s="54">
        <f t="shared" si="4"/>
        <v>0</v>
      </c>
      <c r="BZ26" s="26">
        <f t="shared" si="5"/>
        <v>0</v>
      </c>
    </row>
    <row r="27" spans="1:78" ht="15">
      <c r="A27" s="70" t="s">
        <v>234</v>
      </c>
      <c r="B27" s="78" t="s">
        <v>10</v>
      </c>
      <c r="C27" s="27" t="s">
        <v>7</v>
      </c>
      <c r="E27" s="54"/>
      <c r="G27" s="58"/>
      <c r="I27" s="58"/>
      <c r="K27" s="58"/>
      <c r="M27" s="27" t="s">
        <v>7</v>
      </c>
      <c r="O27" s="58" t="s">
        <v>7</v>
      </c>
      <c r="Q27" s="58"/>
      <c r="S27" s="58"/>
      <c r="U27" s="54">
        <v>22</v>
      </c>
      <c r="V27" s="15">
        <v>9</v>
      </c>
      <c r="W27" s="54"/>
      <c r="Y27" s="54"/>
      <c r="AA27" s="54"/>
      <c r="AC27" s="58" t="s">
        <v>7</v>
      </c>
      <c r="AE27" s="58">
        <v>33</v>
      </c>
      <c r="AG27" s="58"/>
      <c r="AI27" s="58"/>
      <c r="AK27" s="58"/>
      <c r="AM27" s="58"/>
      <c r="AO27" s="58"/>
      <c r="AQ27" s="58"/>
      <c r="AS27" s="58"/>
      <c r="AU27" s="58"/>
      <c r="AW27" s="58"/>
      <c r="AY27" s="58"/>
      <c r="BA27" s="58"/>
      <c r="BC27" s="54">
        <v>15</v>
      </c>
      <c r="BD27" s="53">
        <v>16</v>
      </c>
      <c r="BI27" s="54">
        <v>31</v>
      </c>
      <c r="BK27" s="54" t="s">
        <v>352</v>
      </c>
      <c r="BU27" s="54">
        <f t="shared" si="0"/>
        <v>25</v>
      </c>
      <c r="BV27" s="54">
        <f t="shared" si="1"/>
        <v>0</v>
      </c>
      <c r="BW27" s="54">
        <f t="shared" si="2"/>
        <v>25</v>
      </c>
      <c r="BX27" s="54">
        <f t="shared" si="3"/>
        <v>0</v>
      </c>
      <c r="BY27" s="54">
        <f t="shared" si="4"/>
        <v>0</v>
      </c>
      <c r="BZ27" s="26">
        <f t="shared" si="5"/>
        <v>0</v>
      </c>
    </row>
    <row r="28" spans="1:78" ht="15">
      <c r="A28" s="81" t="s">
        <v>446</v>
      </c>
      <c r="B28" s="70" t="s">
        <v>1</v>
      </c>
      <c r="C28" s="54"/>
      <c r="E28" s="54"/>
      <c r="G28" s="54"/>
      <c r="I28" s="54"/>
      <c r="K28" s="54"/>
      <c r="M28" s="54"/>
      <c r="O28" s="54"/>
      <c r="Q28" s="58">
        <v>42</v>
      </c>
      <c r="S28" s="58"/>
      <c r="U28" s="58"/>
      <c r="W28" s="58">
        <v>37</v>
      </c>
      <c r="Y28" s="58"/>
      <c r="AA28" s="58"/>
      <c r="AC28" s="58"/>
      <c r="AE28" s="58"/>
      <c r="AG28" s="58" t="s">
        <v>19</v>
      </c>
      <c r="AI28" s="58" t="s">
        <v>330</v>
      </c>
      <c r="AK28" s="54"/>
      <c r="AM28" s="58">
        <v>32</v>
      </c>
      <c r="AO28" s="58">
        <v>40</v>
      </c>
      <c r="AQ28" s="54"/>
      <c r="AS28" s="54"/>
      <c r="AY28" s="54" t="s">
        <v>553</v>
      </c>
      <c r="BU28" s="54">
        <f t="shared" si="0"/>
        <v>0</v>
      </c>
      <c r="BV28" s="54">
        <f t="shared" si="1"/>
        <v>0</v>
      </c>
      <c r="BW28" s="54">
        <f t="shared" si="2"/>
        <v>0</v>
      </c>
      <c r="BX28" s="54">
        <f t="shared" si="3"/>
        <v>0</v>
      </c>
      <c r="BY28" s="54">
        <f t="shared" si="4"/>
        <v>0</v>
      </c>
      <c r="BZ28" s="26">
        <f t="shared" si="5"/>
        <v>0</v>
      </c>
    </row>
    <row r="29" spans="1:78" ht="15">
      <c r="A29" s="70" t="s">
        <v>344</v>
      </c>
      <c r="B29" s="59" t="s">
        <v>9</v>
      </c>
      <c r="C29" s="54"/>
      <c r="E29" s="54"/>
      <c r="G29" s="27" t="s">
        <v>331</v>
      </c>
      <c r="I29" s="27" t="s">
        <v>331</v>
      </c>
      <c r="K29" s="27">
        <v>47</v>
      </c>
      <c r="M29" s="27" t="s">
        <v>7</v>
      </c>
      <c r="O29" s="27"/>
      <c r="Q29" s="54">
        <v>19</v>
      </c>
      <c r="R29" s="15">
        <v>12</v>
      </c>
      <c r="S29" s="54"/>
      <c r="U29" s="58">
        <v>42</v>
      </c>
      <c r="W29" s="58"/>
      <c r="Y29" s="58"/>
      <c r="AA29" s="58"/>
      <c r="AC29" s="58"/>
      <c r="AE29" s="58"/>
      <c r="AG29" s="58"/>
      <c r="AI29" s="58"/>
      <c r="AK29" s="58"/>
      <c r="AM29" s="58"/>
      <c r="AO29" s="58"/>
      <c r="AQ29" s="58"/>
      <c r="AS29" s="58"/>
      <c r="AU29" s="58"/>
      <c r="AW29" s="58"/>
      <c r="AY29" s="58"/>
      <c r="BA29" s="58"/>
      <c r="BC29" s="58"/>
      <c r="BU29" s="54">
        <f t="shared" si="0"/>
        <v>12</v>
      </c>
      <c r="BV29" s="54">
        <f t="shared" si="1"/>
        <v>0</v>
      </c>
      <c r="BW29" s="54">
        <f t="shared" si="2"/>
        <v>0</v>
      </c>
      <c r="BX29" s="54">
        <f t="shared" si="3"/>
        <v>12</v>
      </c>
      <c r="BY29" s="54">
        <f t="shared" si="4"/>
        <v>0</v>
      </c>
      <c r="BZ29" s="26">
        <f t="shared" si="5"/>
        <v>0</v>
      </c>
    </row>
    <row r="30" spans="1:78" ht="15">
      <c r="A30" s="66" t="s">
        <v>528</v>
      </c>
      <c r="B30" s="81" t="s">
        <v>518</v>
      </c>
      <c r="C30" s="54"/>
      <c r="E30" s="54"/>
      <c r="G30" s="54"/>
      <c r="I30" s="54"/>
      <c r="K30" s="54"/>
      <c r="M30" s="54"/>
      <c r="O30" s="54"/>
      <c r="Q30" s="54"/>
      <c r="S30" s="54"/>
      <c r="U30" s="54"/>
      <c r="W30" s="54"/>
      <c r="Y30" s="54"/>
      <c r="AA30" s="58" t="s">
        <v>7</v>
      </c>
      <c r="AC30" s="58"/>
      <c r="AE30" s="58"/>
      <c r="AG30" s="58"/>
      <c r="AI30" s="58"/>
      <c r="AK30" s="58"/>
      <c r="AM30" s="58"/>
      <c r="AO30" s="58"/>
      <c r="AQ30" s="58"/>
      <c r="AS30" s="58"/>
      <c r="AU30" s="58" t="s">
        <v>7</v>
      </c>
      <c r="AW30" s="58"/>
      <c r="AY30" s="58"/>
      <c r="BA30" s="58"/>
      <c r="BC30" s="58"/>
      <c r="BU30" s="54">
        <f t="shared" si="0"/>
        <v>0</v>
      </c>
      <c r="BV30" s="54">
        <f t="shared" si="1"/>
        <v>0</v>
      </c>
      <c r="BW30" s="54">
        <f t="shared" si="2"/>
        <v>0</v>
      </c>
      <c r="BX30" s="54">
        <f t="shared" si="3"/>
        <v>0</v>
      </c>
      <c r="BY30" s="54">
        <f t="shared" si="4"/>
        <v>0</v>
      </c>
      <c r="BZ30" s="26">
        <f t="shared" si="5"/>
        <v>0</v>
      </c>
    </row>
    <row r="31" spans="1:79" ht="15">
      <c r="A31" s="70" t="s">
        <v>203</v>
      </c>
      <c r="B31" s="78" t="s">
        <v>11</v>
      </c>
      <c r="C31" s="54" t="s">
        <v>19</v>
      </c>
      <c r="E31" s="27">
        <v>63</v>
      </c>
      <c r="G31" s="54"/>
      <c r="I31" s="54"/>
      <c r="K31" s="54"/>
      <c r="M31" s="54"/>
      <c r="O31" s="54" t="s">
        <v>19</v>
      </c>
      <c r="Q31" s="54"/>
      <c r="S31" s="54"/>
      <c r="U31" s="54"/>
      <c r="W31" s="54"/>
      <c r="Y31" s="54"/>
      <c r="AA31" s="58" t="s">
        <v>7</v>
      </c>
      <c r="AC31" s="58"/>
      <c r="AE31" s="54">
        <v>24</v>
      </c>
      <c r="AF31" s="23">
        <v>7</v>
      </c>
      <c r="AG31" s="54"/>
      <c r="AI31" s="54"/>
      <c r="AK31" s="58" t="s">
        <v>7</v>
      </c>
      <c r="AM31" s="58"/>
      <c r="AO31" s="58"/>
      <c r="AQ31" s="58" t="s">
        <v>7</v>
      </c>
      <c r="AS31" s="58"/>
      <c r="AU31" s="58" t="s">
        <v>7</v>
      </c>
      <c r="AW31" s="58">
        <v>51</v>
      </c>
      <c r="AY31" s="54">
        <v>22</v>
      </c>
      <c r="AZ31" s="53">
        <v>9</v>
      </c>
      <c r="BE31" s="54" t="s">
        <v>468</v>
      </c>
      <c r="BG31" s="58" t="s">
        <v>7</v>
      </c>
      <c r="BK31" s="54" t="s">
        <v>7</v>
      </c>
      <c r="BU31" s="54">
        <f t="shared" si="0"/>
        <v>16</v>
      </c>
      <c r="BV31" s="54">
        <f t="shared" si="1"/>
        <v>7</v>
      </c>
      <c r="BW31" s="54">
        <f t="shared" si="2"/>
        <v>0</v>
      </c>
      <c r="BX31" s="54">
        <f t="shared" si="3"/>
        <v>0</v>
      </c>
      <c r="BY31" s="54">
        <f t="shared" si="4"/>
        <v>0</v>
      </c>
      <c r="BZ31" s="26">
        <f t="shared" si="5"/>
        <v>9</v>
      </c>
      <c r="CA31" s="59"/>
    </row>
    <row r="32" spans="1:79" ht="15">
      <c r="A32" s="70" t="s">
        <v>454</v>
      </c>
      <c r="B32" s="70" t="s">
        <v>5</v>
      </c>
      <c r="C32" s="54"/>
      <c r="E32" s="54"/>
      <c r="G32" s="54"/>
      <c r="I32" s="54"/>
      <c r="K32" s="54"/>
      <c r="M32" s="54"/>
      <c r="O32" s="54"/>
      <c r="Q32" s="54"/>
      <c r="S32" s="58">
        <v>47</v>
      </c>
      <c r="U32" s="58"/>
      <c r="W32" s="58"/>
      <c r="Y32" s="58"/>
      <c r="AA32" s="58"/>
      <c r="AC32" s="58"/>
      <c r="AE32" s="58"/>
      <c r="AG32" s="58"/>
      <c r="AI32" s="58"/>
      <c r="AK32" s="58"/>
      <c r="AM32" s="58"/>
      <c r="AO32" s="58"/>
      <c r="AQ32" s="58"/>
      <c r="AS32" s="58"/>
      <c r="AU32" s="58"/>
      <c r="AW32" s="58"/>
      <c r="AY32" s="58"/>
      <c r="BA32" s="58"/>
      <c r="BC32" s="58"/>
      <c r="BU32" s="54">
        <f t="shared" si="0"/>
        <v>0</v>
      </c>
      <c r="BV32" s="54">
        <f t="shared" si="1"/>
        <v>0</v>
      </c>
      <c r="BW32" s="54">
        <f t="shared" si="2"/>
        <v>0</v>
      </c>
      <c r="BX32" s="54">
        <f t="shared" si="3"/>
        <v>0</v>
      </c>
      <c r="BY32" s="54">
        <f t="shared" si="4"/>
        <v>0</v>
      </c>
      <c r="BZ32" s="26">
        <f t="shared" si="5"/>
        <v>0</v>
      </c>
      <c r="CA32" s="59"/>
    </row>
    <row r="33" spans="1:78" ht="15">
      <c r="A33" s="68" t="s">
        <v>562</v>
      </c>
      <c r="B33" s="81" t="s">
        <v>17</v>
      </c>
      <c r="C33" s="54"/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3"/>
      <c r="AC33" s="54"/>
      <c r="AD33" s="53"/>
      <c r="AE33" s="54"/>
      <c r="AF33" s="53"/>
      <c r="AG33" s="25">
        <v>27</v>
      </c>
      <c r="AH33" s="53">
        <v>4</v>
      </c>
      <c r="AI33" s="25"/>
      <c r="AJ33" s="53"/>
      <c r="AK33" s="25"/>
      <c r="AL33" s="53"/>
      <c r="AM33" s="25"/>
      <c r="AN33" s="53"/>
      <c r="AO33" s="25"/>
      <c r="AP33" s="53"/>
      <c r="AQ33" s="25"/>
      <c r="AR33" s="53"/>
      <c r="AS33" s="25"/>
      <c r="AT33" s="53"/>
      <c r="AU33" s="25"/>
      <c r="AW33" s="25"/>
      <c r="AY33" s="58">
        <v>33</v>
      </c>
      <c r="BA33" s="58"/>
      <c r="BC33" s="58"/>
      <c r="BU33" s="54">
        <f t="shared" si="0"/>
        <v>4</v>
      </c>
      <c r="BV33" s="54">
        <f t="shared" si="1"/>
        <v>0</v>
      </c>
      <c r="BW33" s="54">
        <f t="shared" si="2"/>
        <v>0</v>
      </c>
      <c r="BX33" s="54">
        <f t="shared" si="3"/>
        <v>0</v>
      </c>
      <c r="BY33" s="54">
        <f t="shared" si="4"/>
        <v>0</v>
      </c>
      <c r="BZ33" s="26">
        <f t="shared" si="5"/>
        <v>4</v>
      </c>
    </row>
    <row r="34" spans="1:78" ht="15">
      <c r="A34" s="70" t="s">
        <v>204</v>
      </c>
      <c r="B34" s="78" t="s">
        <v>3</v>
      </c>
      <c r="C34" s="54">
        <v>20</v>
      </c>
      <c r="D34" s="5">
        <v>11</v>
      </c>
      <c r="E34" s="54"/>
      <c r="G34" s="58"/>
      <c r="I34" s="58"/>
      <c r="K34" s="58"/>
      <c r="M34" s="58"/>
      <c r="O34" s="54">
        <v>14</v>
      </c>
      <c r="P34" s="5">
        <v>18</v>
      </c>
      <c r="Q34" s="54"/>
      <c r="S34" s="54"/>
      <c r="U34" s="54"/>
      <c r="W34" s="54"/>
      <c r="Y34" s="54"/>
      <c r="AA34" s="54">
        <v>17</v>
      </c>
      <c r="AB34" s="23">
        <v>14</v>
      </c>
      <c r="AC34" s="54"/>
      <c r="AE34" s="54">
        <v>9</v>
      </c>
      <c r="AF34" s="23">
        <v>29</v>
      </c>
      <c r="AG34" s="54"/>
      <c r="AI34" s="54"/>
      <c r="AK34" s="54">
        <v>25</v>
      </c>
      <c r="AL34" s="23">
        <v>6</v>
      </c>
      <c r="AM34" s="54"/>
      <c r="AO34" s="54"/>
      <c r="AQ34" s="54">
        <v>22</v>
      </c>
      <c r="AR34" s="23">
        <v>9</v>
      </c>
      <c r="AS34" s="54"/>
      <c r="AU34" s="54">
        <v>7</v>
      </c>
      <c r="AV34" s="53">
        <v>36</v>
      </c>
      <c r="BG34" s="54">
        <v>8</v>
      </c>
      <c r="BH34" s="53">
        <v>32</v>
      </c>
      <c r="BK34" s="54">
        <v>14</v>
      </c>
      <c r="BL34" s="69">
        <v>18</v>
      </c>
      <c r="BU34" s="54">
        <f t="shared" si="0"/>
        <v>173</v>
      </c>
      <c r="BV34" s="54">
        <f t="shared" si="1"/>
        <v>173</v>
      </c>
      <c r="BW34" s="54">
        <f t="shared" si="2"/>
        <v>0</v>
      </c>
      <c r="BX34" s="54">
        <f t="shared" si="3"/>
        <v>0</v>
      </c>
      <c r="BY34" s="54">
        <f t="shared" si="4"/>
        <v>0</v>
      </c>
      <c r="BZ34" s="26">
        <f t="shared" si="5"/>
        <v>0</v>
      </c>
    </row>
    <row r="35" spans="1:78" ht="15">
      <c r="A35" s="68" t="s">
        <v>616</v>
      </c>
      <c r="B35" s="29" t="s">
        <v>317</v>
      </c>
      <c r="C35" s="54"/>
      <c r="E35" s="54"/>
      <c r="G35" s="54"/>
      <c r="I35" s="54"/>
      <c r="K35" s="54"/>
      <c r="M35" s="54"/>
      <c r="O35" s="54"/>
      <c r="Q35" s="54"/>
      <c r="S35" s="54"/>
      <c r="U35" s="54"/>
      <c r="W35" s="54"/>
      <c r="Y35" s="54"/>
      <c r="AA35" s="54"/>
      <c r="AC35" s="54"/>
      <c r="AE35" s="54"/>
      <c r="AG35" s="54"/>
      <c r="AI35" s="54"/>
      <c r="AK35" s="54"/>
      <c r="AM35" s="54"/>
      <c r="AO35" s="54"/>
      <c r="AQ35" s="54"/>
      <c r="AR35" s="53"/>
      <c r="AS35" s="54"/>
      <c r="BA35" s="58">
        <v>52</v>
      </c>
      <c r="BC35" s="58"/>
      <c r="BI35" s="54" t="s">
        <v>7</v>
      </c>
      <c r="BU35" s="54">
        <f t="shared" si="0"/>
        <v>0</v>
      </c>
      <c r="BV35" s="54">
        <f t="shared" si="1"/>
        <v>0</v>
      </c>
      <c r="BW35" s="54">
        <f t="shared" si="2"/>
        <v>0</v>
      </c>
      <c r="BX35" s="54">
        <f t="shared" si="3"/>
        <v>0</v>
      </c>
      <c r="BY35" s="54">
        <f t="shared" si="4"/>
        <v>0</v>
      </c>
      <c r="BZ35" s="26">
        <f t="shared" si="5"/>
        <v>0</v>
      </c>
    </row>
    <row r="36" spans="1:78" ht="15">
      <c r="A36" s="70" t="s">
        <v>428</v>
      </c>
      <c r="B36" s="70" t="s">
        <v>10</v>
      </c>
      <c r="C36" s="54"/>
      <c r="E36" s="54"/>
      <c r="G36" s="54"/>
      <c r="I36" s="54"/>
      <c r="K36" s="54"/>
      <c r="M36" s="27">
        <v>39</v>
      </c>
      <c r="O36" s="27"/>
      <c r="Q36" s="58" t="s">
        <v>331</v>
      </c>
      <c r="S36" s="58">
        <v>46</v>
      </c>
      <c r="U36" s="58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Q36" s="58"/>
      <c r="AS36" s="58"/>
      <c r="AU36" s="58"/>
      <c r="AW36" s="58"/>
      <c r="AY36" s="58"/>
      <c r="BA36" s="54">
        <v>29</v>
      </c>
      <c r="BB36" s="53">
        <v>2</v>
      </c>
      <c r="BC36" s="58">
        <v>39</v>
      </c>
      <c r="BI36" s="54" t="s">
        <v>7</v>
      </c>
      <c r="BU36" s="54">
        <f t="shared" si="0"/>
        <v>2</v>
      </c>
      <c r="BV36" s="54">
        <f t="shared" si="1"/>
        <v>0</v>
      </c>
      <c r="BW36" s="54">
        <f t="shared" si="2"/>
        <v>0</v>
      </c>
      <c r="BX36" s="54">
        <f t="shared" si="3"/>
        <v>2</v>
      </c>
      <c r="BY36" s="54">
        <f t="shared" si="4"/>
        <v>0</v>
      </c>
      <c r="BZ36" s="26">
        <f t="shared" si="5"/>
        <v>0</v>
      </c>
    </row>
    <row r="37" spans="1:78" ht="15">
      <c r="A37" s="81" t="s">
        <v>613</v>
      </c>
      <c r="B37" s="55" t="s">
        <v>8</v>
      </c>
      <c r="C37" s="54"/>
      <c r="D37" s="53"/>
      <c r="E37" s="54"/>
      <c r="F37" s="53"/>
      <c r="G37" s="54"/>
      <c r="H37" s="53"/>
      <c r="I37" s="54"/>
      <c r="J37" s="53"/>
      <c r="K37" s="54"/>
      <c r="L37" s="53"/>
      <c r="M37" s="54"/>
      <c r="N37" s="53"/>
      <c r="O37" s="54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  <c r="AE37" s="54"/>
      <c r="AF37" s="53"/>
      <c r="AG37" s="54"/>
      <c r="AH37" s="53"/>
      <c r="AI37" s="54"/>
      <c r="AJ37" s="53"/>
      <c r="AK37" s="54"/>
      <c r="AL37" s="53"/>
      <c r="AM37" s="54"/>
      <c r="AN37" s="53"/>
      <c r="AO37" s="54"/>
      <c r="AP37" s="53"/>
      <c r="AQ37" s="54"/>
      <c r="AR37" s="53"/>
      <c r="AS37" s="54"/>
      <c r="AT37" s="53"/>
      <c r="BA37" s="58">
        <v>47</v>
      </c>
      <c r="BC37" s="58" t="s">
        <v>7</v>
      </c>
      <c r="BU37" s="54">
        <f t="shared" si="0"/>
        <v>0</v>
      </c>
      <c r="BV37" s="54">
        <f t="shared" si="1"/>
        <v>0</v>
      </c>
      <c r="BW37" s="54">
        <f t="shared" si="2"/>
        <v>0</v>
      </c>
      <c r="BX37" s="54">
        <f t="shared" si="3"/>
        <v>0</v>
      </c>
      <c r="BY37" s="54">
        <f t="shared" si="4"/>
        <v>0</v>
      </c>
      <c r="BZ37" s="26">
        <f t="shared" si="5"/>
        <v>0</v>
      </c>
    </row>
    <row r="38" spans="1:78" ht="15">
      <c r="A38" s="70" t="s">
        <v>433</v>
      </c>
      <c r="B38" s="70" t="s">
        <v>11</v>
      </c>
      <c r="C38" s="54"/>
      <c r="E38" s="54"/>
      <c r="G38" s="54"/>
      <c r="I38" s="54"/>
      <c r="K38" s="54"/>
      <c r="M38" s="54"/>
      <c r="O38" s="58">
        <v>36</v>
      </c>
      <c r="Q38" s="58"/>
      <c r="S38" s="58"/>
      <c r="U38" s="58" t="s">
        <v>7</v>
      </c>
      <c r="W38" s="58"/>
      <c r="Y38" s="58"/>
      <c r="AA38" s="54">
        <v>20</v>
      </c>
      <c r="AB38" s="23">
        <v>11</v>
      </c>
      <c r="AC38" s="54"/>
      <c r="AE38" s="58" t="s">
        <v>7</v>
      </c>
      <c r="AG38" s="58"/>
      <c r="AI38" s="58"/>
      <c r="AK38" s="54">
        <v>19</v>
      </c>
      <c r="AL38" s="23">
        <v>12</v>
      </c>
      <c r="AM38" s="54"/>
      <c r="AO38" s="54"/>
      <c r="AQ38" s="58" t="s">
        <v>7</v>
      </c>
      <c r="AS38" s="54"/>
      <c r="AU38" s="54">
        <v>22</v>
      </c>
      <c r="AV38" s="53">
        <v>9</v>
      </c>
      <c r="BG38" s="54" t="s">
        <v>19</v>
      </c>
      <c r="BK38" s="54" t="s">
        <v>7</v>
      </c>
      <c r="BU38" s="54">
        <f t="shared" si="0"/>
        <v>32</v>
      </c>
      <c r="BV38" s="54">
        <f t="shared" si="1"/>
        <v>32</v>
      </c>
      <c r="BW38" s="54">
        <f t="shared" si="2"/>
        <v>0</v>
      </c>
      <c r="BX38" s="54">
        <f t="shared" si="3"/>
        <v>0</v>
      </c>
      <c r="BY38" s="54">
        <f t="shared" si="4"/>
        <v>0</v>
      </c>
      <c r="BZ38" s="26">
        <f t="shared" si="5"/>
        <v>0</v>
      </c>
    </row>
    <row r="39" spans="1:78" ht="15">
      <c r="A39" s="81" t="s">
        <v>257</v>
      </c>
      <c r="B39" s="59" t="s">
        <v>1</v>
      </c>
      <c r="C39" s="22"/>
      <c r="E39" s="54">
        <v>5</v>
      </c>
      <c r="F39" s="5">
        <v>45</v>
      </c>
      <c r="G39" s="27" t="s">
        <v>331</v>
      </c>
      <c r="I39" s="54"/>
      <c r="K39" s="54"/>
      <c r="M39" s="54"/>
      <c r="O39" s="54"/>
      <c r="Q39" s="54">
        <v>23</v>
      </c>
      <c r="R39" s="15">
        <v>8</v>
      </c>
      <c r="S39" s="58" t="s">
        <v>331</v>
      </c>
      <c r="U39" s="58"/>
      <c r="W39" s="58"/>
      <c r="Y39" s="58"/>
      <c r="AA39" s="58"/>
      <c r="AC39" s="58"/>
      <c r="AE39" s="58"/>
      <c r="AG39" s="34" t="s">
        <v>468</v>
      </c>
      <c r="AI39" s="58" t="s">
        <v>331</v>
      </c>
      <c r="AK39" s="58"/>
      <c r="AM39" s="58" t="s">
        <v>331</v>
      </c>
      <c r="AO39" s="54">
        <v>24</v>
      </c>
      <c r="AP39" s="23">
        <v>7</v>
      </c>
      <c r="AQ39" s="58"/>
      <c r="AR39" s="53"/>
      <c r="AS39" s="58"/>
      <c r="AU39" s="58"/>
      <c r="AW39" s="54">
        <v>8</v>
      </c>
      <c r="AX39" s="53">
        <v>32</v>
      </c>
      <c r="AY39" s="54" t="s">
        <v>19</v>
      </c>
      <c r="BA39" s="58">
        <v>43</v>
      </c>
      <c r="BC39" s="58"/>
      <c r="BM39" s="54">
        <v>13</v>
      </c>
      <c r="BN39" s="77">
        <v>20</v>
      </c>
      <c r="BO39" s="54">
        <v>15</v>
      </c>
      <c r="BP39" s="77">
        <v>16</v>
      </c>
      <c r="BQ39" s="54">
        <v>34</v>
      </c>
      <c r="BS39" s="54">
        <v>12</v>
      </c>
      <c r="BT39" s="77">
        <v>22</v>
      </c>
      <c r="BU39" s="54">
        <f t="shared" si="0"/>
        <v>150</v>
      </c>
      <c r="BV39" s="54">
        <f t="shared" si="1"/>
        <v>0</v>
      </c>
      <c r="BW39" s="54">
        <f t="shared" si="2"/>
        <v>0</v>
      </c>
      <c r="BX39" s="54">
        <f t="shared" si="3"/>
        <v>8</v>
      </c>
      <c r="BY39" s="54">
        <f t="shared" si="4"/>
        <v>142</v>
      </c>
      <c r="BZ39" s="26">
        <f t="shared" si="5"/>
        <v>0</v>
      </c>
    </row>
    <row r="40" spans="1:78" ht="15">
      <c r="A40" s="28" t="s">
        <v>258</v>
      </c>
      <c r="B40" s="78" t="s">
        <v>9</v>
      </c>
      <c r="C40" s="54"/>
      <c r="E40" s="27">
        <v>60</v>
      </c>
      <c r="G40" s="27">
        <v>56</v>
      </c>
      <c r="I40" s="27">
        <v>39</v>
      </c>
      <c r="K40" s="27" t="s">
        <v>7</v>
      </c>
      <c r="M40" s="27"/>
      <c r="O40" s="27"/>
      <c r="Q40" s="27"/>
      <c r="S40" s="27"/>
      <c r="U40" s="27"/>
      <c r="W40" s="27"/>
      <c r="Y40" s="27"/>
      <c r="AA40" s="27"/>
      <c r="AC40" s="27"/>
      <c r="AE40" s="27"/>
      <c r="AG40" s="25">
        <v>28</v>
      </c>
      <c r="AH40" s="23">
        <v>3</v>
      </c>
      <c r="AI40" s="25"/>
      <c r="AK40" s="25"/>
      <c r="AM40" s="58">
        <v>36</v>
      </c>
      <c r="AO40" s="25"/>
      <c r="AQ40" s="25"/>
      <c r="AS40" s="25"/>
      <c r="AU40" s="25"/>
      <c r="AW40" s="25"/>
      <c r="AY40" s="25"/>
      <c r="BA40" s="58" t="s">
        <v>331</v>
      </c>
      <c r="BC40" s="58"/>
      <c r="BM40" s="54">
        <v>46</v>
      </c>
      <c r="BO40" s="54">
        <v>47</v>
      </c>
      <c r="BQ40" s="54">
        <v>43</v>
      </c>
      <c r="BU40" s="54">
        <f t="shared" si="0"/>
        <v>3</v>
      </c>
      <c r="BV40" s="54">
        <f t="shared" si="1"/>
        <v>0</v>
      </c>
      <c r="BW40" s="54">
        <f t="shared" si="2"/>
        <v>0</v>
      </c>
      <c r="BX40" s="54">
        <f t="shared" si="3"/>
        <v>0</v>
      </c>
      <c r="BY40" s="54">
        <f t="shared" si="4"/>
        <v>0</v>
      </c>
      <c r="BZ40" s="26">
        <f t="shared" si="5"/>
        <v>3</v>
      </c>
    </row>
    <row r="41" spans="1:78" ht="15">
      <c r="A41" s="70" t="s">
        <v>182</v>
      </c>
      <c r="B41" s="78" t="s">
        <v>9</v>
      </c>
      <c r="C41" s="54">
        <v>8</v>
      </c>
      <c r="D41" s="53">
        <v>32</v>
      </c>
      <c r="E41" s="54"/>
      <c r="F41" s="53"/>
      <c r="G41" s="54"/>
      <c r="H41" s="53"/>
      <c r="I41" s="54"/>
      <c r="J41" s="53"/>
      <c r="K41" s="54"/>
      <c r="L41" s="53"/>
      <c r="M41" s="54"/>
      <c r="N41" s="53"/>
      <c r="O41" s="54">
        <v>5</v>
      </c>
      <c r="P41" s="53">
        <v>45</v>
      </c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8" t="s">
        <v>7</v>
      </c>
      <c r="AB41" s="53"/>
      <c r="AC41" s="58"/>
      <c r="AD41" s="53"/>
      <c r="AE41" s="58" t="s">
        <v>7</v>
      </c>
      <c r="AF41" s="53"/>
      <c r="AG41" s="58"/>
      <c r="AH41" s="53"/>
      <c r="AI41" s="58"/>
      <c r="AJ41" s="53"/>
      <c r="AK41" s="54">
        <v>17</v>
      </c>
      <c r="AL41" s="53">
        <v>14</v>
      </c>
      <c r="AM41" s="54"/>
      <c r="AN41" s="53"/>
      <c r="AO41" s="54"/>
      <c r="AP41" s="53"/>
      <c r="AQ41" s="54">
        <v>15</v>
      </c>
      <c r="AR41" s="53">
        <v>16</v>
      </c>
      <c r="AS41" s="54"/>
      <c r="AT41" s="53"/>
      <c r="AU41" s="58" t="s">
        <v>7</v>
      </c>
      <c r="AW41" s="58"/>
      <c r="AY41" s="58"/>
      <c r="BA41" s="58"/>
      <c r="BC41" s="58"/>
      <c r="BG41" s="54" t="s">
        <v>19</v>
      </c>
      <c r="BK41" s="54">
        <v>15</v>
      </c>
      <c r="BL41" s="69">
        <v>16</v>
      </c>
      <c r="BU41" s="54">
        <f t="shared" si="0"/>
        <v>123</v>
      </c>
      <c r="BV41" s="54">
        <f t="shared" si="1"/>
        <v>123</v>
      </c>
      <c r="BW41" s="54">
        <f t="shared" si="2"/>
        <v>0</v>
      </c>
      <c r="BX41" s="54">
        <f t="shared" si="3"/>
        <v>0</v>
      </c>
      <c r="BY41" s="54">
        <f t="shared" si="4"/>
        <v>0</v>
      </c>
      <c r="BZ41" s="26">
        <f t="shared" si="5"/>
        <v>0</v>
      </c>
    </row>
    <row r="42" spans="1:78" ht="15">
      <c r="A42" s="68" t="s">
        <v>259</v>
      </c>
      <c r="B42" s="59" t="s">
        <v>8</v>
      </c>
      <c r="C42" s="54"/>
      <c r="E42" s="54">
        <v>9</v>
      </c>
      <c r="F42" s="5">
        <v>29</v>
      </c>
      <c r="G42" s="25">
        <v>5</v>
      </c>
      <c r="H42" s="5">
        <v>45</v>
      </c>
      <c r="I42" s="25">
        <v>3</v>
      </c>
      <c r="J42" s="5">
        <v>60</v>
      </c>
      <c r="K42" s="54">
        <v>11</v>
      </c>
      <c r="L42" s="5">
        <v>24</v>
      </c>
      <c r="M42" s="54">
        <v>29</v>
      </c>
      <c r="N42" s="5">
        <v>2</v>
      </c>
      <c r="O42" s="54"/>
      <c r="Q42" s="54">
        <v>11</v>
      </c>
      <c r="R42" s="15">
        <v>24</v>
      </c>
      <c r="S42" s="54">
        <v>3</v>
      </c>
      <c r="T42" s="15">
        <v>60</v>
      </c>
      <c r="U42" s="54">
        <v>4</v>
      </c>
      <c r="V42" s="15">
        <v>50</v>
      </c>
      <c r="W42" s="54">
        <v>21</v>
      </c>
      <c r="X42" s="23">
        <v>10</v>
      </c>
      <c r="Y42" s="54">
        <v>9</v>
      </c>
      <c r="Z42" s="23">
        <v>15</v>
      </c>
      <c r="AA42" s="54"/>
      <c r="AC42" s="54">
        <v>11</v>
      </c>
      <c r="AD42" s="23">
        <v>24</v>
      </c>
      <c r="AE42" s="54"/>
      <c r="AG42" s="58" t="s">
        <v>249</v>
      </c>
      <c r="AI42" s="54">
        <v>2</v>
      </c>
      <c r="AJ42" s="23">
        <v>80</v>
      </c>
      <c r="AK42" s="54"/>
      <c r="AM42" s="54">
        <v>4</v>
      </c>
      <c r="AN42" s="23">
        <v>50</v>
      </c>
      <c r="AO42" s="54">
        <v>1</v>
      </c>
      <c r="AP42" s="23">
        <v>100</v>
      </c>
      <c r="AQ42" s="54"/>
      <c r="AR42" s="53"/>
      <c r="AS42" s="54"/>
      <c r="AW42" s="54">
        <v>1</v>
      </c>
      <c r="AX42" s="53">
        <v>100</v>
      </c>
      <c r="BA42" s="54">
        <v>19</v>
      </c>
      <c r="BB42" s="53">
        <v>12</v>
      </c>
      <c r="BC42" s="54">
        <v>6</v>
      </c>
      <c r="BD42" s="53">
        <v>40</v>
      </c>
      <c r="BM42" s="54">
        <v>5</v>
      </c>
      <c r="BN42" s="77">
        <v>45</v>
      </c>
      <c r="BO42" s="54">
        <v>7</v>
      </c>
      <c r="BP42" s="77">
        <v>36</v>
      </c>
      <c r="BQ42" s="54">
        <v>1</v>
      </c>
      <c r="BR42" s="77">
        <v>100</v>
      </c>
      <c r="BS42" s="54">
        <v>4</v>
      </c>
      <c r="BT42" s="77">
        <v>50</v>
      </c>
      <c r="BU42" s="54">
        <f t="shared" si="0"/>
        <v>956</v>
      </c>
      <c r="BV42" s="54">
        <f t="shared" si="1"/>
        <v>0</v>
      </c>
      <c r="BW42" s="54">
        <f t="shared" si="2"/>
        <v>140</v>
      </c>
      <c r="BX42" s="54">
        <f t="shared" si="3"/>
        <v>291</v>
      </c>
      <c r="BY42" s="54">
        <f t="shared" si="4"/>
        <v>510</v>
      </c>
      <c r="BZ42" s="26">
        <f t="shared" si="5"/>
        <v>0</v>
      </c>
    </row>
    <row r="43" spans="1:78" ht="15">
      <c r="A43" s="81" t="s">
        <v>601</v>
      </c>
      <c r="B43" s="29" t="s">
        <v>167</v>
      </c>
      <c r="C43" s="54"/>
      <c r="E43" s="54"/>
      <c r="G43" s="54"/>
      <c r="I43" s="54"/>
      <c r="K43" s="54"/>
      <c r="M43" s="54"/>
      <c r="O43" s="54"/>
      <c r="Q43" s="54"/>
      <c r="S43" s="54"/>
      <c r="U43" s="54"/>
      <c r="W43" s="54"/>
      <c r="Y43" s="54"/>
      <c r="AA43" s="54"/>
      <c r="AC43" s="54"/>
      <c r="AE43" s="54"/>
      <c r="AG43" s="54"/>
      <c r="AI43" s="54"/>
      <c r="AK43" s="54"/>
      <c r="AM43" s="54"/>
      <c r="AO43" s="54"/>
      <c r="AQ43" s="54"/>
      <c r="AS43" s="54"/>
      <c r="AU43" s="58">
        <v>54</v>
      </c>
      <c r="AW43" s="58"/>
      <c r="AY43" s="58"/>
      <c r="BA43" s="58"/>
      <c r="BC43" s="58"/>
      <c r="BE43" s="54">
        <v>33</v>
      </c>
      <c r="BG43" s="58">
        <v>52</v>
      </c>
      <c r="BI43" s="54">
        <v>46</v>
      </c>
      <c r="BU43" s="54">
        <f t="shared" si="0"/>
        <v>0</v>
      </c>
      <c r="BV43" s="54">
        <f t="shared" si="1"/>
        <v>0</v>
      </c>
      <c r="BW43" s="54">
        <f t="shared" si="2"/>
        <v>0</v>
      </c>
      <c r="BX43" s="54">
        <f t="shared" si="3"/>
        <v>0</v>
      </c>
      <c r="BY43" s="54">
        <f t="shared" si="4"/>
        <v>0</v>
      </c>
      <c r="BZ43" s="26">
        <f t="shared" si="5"/>
        <v>0</v>
      </c>
    </row>
    <row r="44" spans="1:78" ht="15">
      <c r="A44" s="70" t="s">
        <v>429</v>
      </c>
      <c r="B44" s="70" t="s">
        <v>12</v>
      </c>
      <c r="C44" s="54"/>
      <c r="E44" s="54"/>
      <c r="G44" s="54"/>
      <c r="I44" s="54"/>
      <c r="K44" s="54"/>
      <c r="M44" s="27" t="s">
        <v>7</v>
      </c>
      <c r="O44" s="27"/>
      <c r="Q44" s="27"/>
      <c r="S44" s="27"/>
      <c r="U44" s="27"/>
      <c r="W44" s="27"/>
      <c r="Y44" s="27"/>
      <c r="AA44" s="27"/>
      <c r="AC44" s="27"/>
      <c r="AE44" s="27"/>
      <c r="AG44" s="27"/>
      <c r="AI44" s="27"/>
      <c r="AK44" s="27"/>
      <c r="AM44" s="27"/>
      <c r="AO44" s="27"/>
      <c r="AQ44" s="27"/>
      <c r="AS44" s="27"/>
      <c r="AU44" s="27"/>
      <c r="AW44" s="27"/>
      <c r="AY44" s="27"/>
      <c r="BA44" s="27"/>
      <c r="BC44" s="27"/>
      <c r="BI44" s="54" t="s">
        <v>7</v>
      </c>
      <c r="BU44" s="54">
        <f t="shared" si="0"/>
        <v>0</v>
      </c>
      <c r="BV44" s="54">
        <f t="shared" si="1"/>
        <v>0</v>
      </c>
      <c r="BW44" s="54">
        <f t="shared" si="2"/>
        <v>0</v>
      </c>
      <c r="BX44" s="54">
        <f t="shared" si="3"/>
        <v>0</v>
      </c>
      <c r="BY44" s="54">
        <f t="shared" si="4"/>
        <v>0</v>
      </c>
      <c r="BZ44" s="26">
        <f t="shared" si="5"/>
        <v>0</v>
      </c>
    </row>
    <row r="45" spans="1:78" ht="15">
      <c r="A45" s="81" t="s">
        <v>260</v>
      </c>
      <c r="B45" s="78" t="s">
        <v>1</v>
      </c>
      <c r="C45" s="54"/>
      <c r="E45" s="27">
        <v>59</v>
      </c>
      <c r="G45" s="27">
        <v>52</v>
      </c>
      <c r="I45" s="25">
        <v>16</v>
      </c>
      <c r="J45" s="5">
        <v>15</v>
      </c>
      <c r="K45" s="27">
        <v>36</v>
      </c>
      <c r="M45" s="54">
        <v>13</v>
      </c>
      <c r="N45" s="5">
        <v>20</v>
      </c>
      <c r="O45" s="54"/>
      <c r="Q45" s="58">
        <v>39</v>
      </c>
      <c r="S45" s="58"/>
      <c r="U45" s="54">
        <v>8</v>
      </c>
      <c r="V45" s="15">
        <v>32</v>
      </c>
      <c r="W45" s="54"/>
      <c r="Y45" s="54"/>
      <c r="AA45" s="54"/>
      <c r="AC45" s="54">
        <v>9</v>
      </c>
      <c r="AD45" s="23">
        <v>29</v>
      </c>
      <c r="AE45" s="54"/>
      <c r="AG45" s="54"/>
      <c r="AI45" s="54"/>
      <c r="AK45" s="54"/>
      <c r="AM45" s="54">
        <v>28</v>
      </c>
      <c r="AN45" s="23">
        <v>3</v>
      </c>
      <c r="AO45" s="54"/>
      <c r="AQ45" s="54"/>
      <c r="AS45" s="54"/>
      <c r="BA45" s="54">
        <v>28</v>
      </c>
      <c r="BB45" s="53">
        <v>3</v>
      </c>
      <c r="BC45" s="54">
        <v>11</v>
      </c>
      <c r="BD45" s="53">
        <v>24</v>
      </c>
      <c r="BI45" s="54">
        <v>28</v>
      </c>
      <c r="BJ45" s="53">
        <v>3</v>
      </c>
      <c r="BO45" s="54">
        <v>51</v>
      </c>
      <c r="BQ45" s="54">
        <v>15</v>
      </c>
      <c r="BR45" s="77">
        <v>16</v>
      </c>
      <c r="BU45" s="54">
        <f t="shared" si="0"/>
        <v>145</v>
      </c>
      <c r="BV45" s="54">
        <f t="shared" si="1"/>
        <v>0</v>
      </c>
      <c r="BW45" s="54">
        <f t="shared" si="2"/>
        <v>108</v>
      </c>
      <c r="BX45" s="54">
        <f t="shared" si="3"/>
        <v>37</v>
      </c>
      <c r="BY45" s="54">
        <f t="shared" si="4"/>
        <v>0</v>
      </c>
      <c r="BZ45" s="26">
        <f t="shared" si="5"/>
        <v>0</v>
      </c>
    </row>
    <row r="46" spans="1:78" ht="15">
      <c r="A46" s="81" t="s">
        <v>444</v>
      </c>
      <c r="B46" s="59" t="s">
        <v>164</v>
      </c>
      <c r="C46" s="54"/>
      <c r="E46" s="54"/>
      <c r="G46" s="54"/>
      <c r="I46" s="54"/>
      <c r="K46" s="54"/>
      <c r="M46" s="54"/>
      <c r="O46" s="54"/>
      <c r="Q46" s="58">
        <v>53</v>
      </c>
      <c r="S46" s="58">
        <v>56</v>
      </c>
      <c r="U46" s="58">
        <v>33</v>
      </c>
      <c r="W46" s="58" t="s">
        <v>331</v>
      </c>
      <c r="Y46" s="58"/>
      <c r="AA46" s="58"/>
      <c r="AC46" s="58">
        <v>47</v>
      </c>
      <c r="AE46" s="58"/>
      <c r="AG46" s="58" t="s">
        <v>19</v>
      </c>
      <c r="AI46" s="58">
        <v>43</v>
      </c>
      <c r="AK46" s="58"/>
      <c r="AM46" s="58" t="s">
        <v>331</v>
      </c>
      <c r="AO46" s="58">
        <v>48</v>
      </c>
      <c r="AQ46" s="58"/>
      <c r="AR46" s="53"/>
      <c r="AS46" s="58"/>
      <c r="AU46" s="58"/>
      <c r="AW46" s="58"/>
      <c r="AY46" s="58"/>
      <c r="BA46" s="58">
        <v>46</v>
      </c>
      <c r="BC46" s="58">
        <v>45</v>
      </c>
      <c r="BU46" s="54">
        <f t="shared" si="0"/>
        <v>0</v>
      </c>
      <c r="BV46" s="54">
        <f t="shared" si="1"/>
        <v>0</v>
      </c>
      <c r="BW46" s="54">
        <f t="shared" si="2"/>
        <v>0</v>
      </c>
      <c r="BX46" s="54">
        <f t="shared" si="3"/>
        <v>0</v>
      </c>
      <c r="BY46" s="54">
        <f t="shared" si="4"/>
        <v>0</v>
      </c>
      <c r="BZ46" s="26">
        <f t="shared" si="5"/>
        <v>0</v>
      </c>
    </row>
    <row r="47" spans="1:79" ht="15">
      <c r="A47" s="70" t="s">
        <v>195</v>
      </c>
      <c r="B47" s="59" t="s">
        <v>10</v>
      </c>
      <c r="C47" s="54">
        <v>4</v>
      </c>
      <c r="D47" s="5">
        <v>50</v>
      </c>
      <c r="E47" s="54"/>
      <c r="G47" s="54"/>
      <c r="I47" s="54"/>
      <c r="K47" s="54"/>
      <c r="M47" s="54"/>
      <c r="O47" s="54" t="s">
        <v>19</v>
      </c>
      <c r="Q47" s="54"/>
      <c r="S47" s="54"/>
      <c r="U47" s="54"/>
      <c r="W47" s="54"/>
      <c r="Y47" s="54"/>
      <c r="AA47" s="54">
        <v>5</v>
      </c>
      <c r="AB47" s="23">
        <v>45</v>
      </c>
      <c r="AC47" s="54"/>
      <c r="AE47" s="58" t="s">
        <v>7</v>
      </c>
      <c r="AG47" s="58"/>
      <c r="AI47" s="58"/>
      <c r="AK47" s="54">
        <v>8</v>
      </c>
      <c r="AL47" s="23">
        <v>32</v>
      </c>
      <c r="AM47" s="54"/>
      <c r="AO47" s="54"/>
      <c r="AQ47" s="54">
        <v>9</v>
      </c>
      <c r="AR47" s="53">
        <v>29</v>
      </c>
      <c r="AS47" s="54"/>
      <c r="AU47" s="54">
        <v>8</v>
      </c>
      <c r="AV47" s="53">
        <v>32</v>
      </c>
      <c r="BE47" s="54" t="s">
        <v>7</v>
      </c>
      <c r="BG47" s="54">
        <v>9</v>
      </c>
      <c r="BH47" s="53">
        <v>29</v>
      </c>
      <c r="BK47" s="54">
        <v>9</v>
      </c>
      <c r="BL47" s="69">
        <v>29</v>
      </c>
      <c r="BU47" s="54">
        <f t="shared" si="0"/>
        <v>246</v>
      </c>
      <c r="BV47" s="54">
        <f t="shared" si="1"/>
        <v>246</v>
      </c>
      <c r="BW47" s="54">
        <f t="shared" si="2"/>
        <v>0</v>
      </c>
      <c r="BX47" s="54">
        <f t="shared" si="3"/>
        <v>0</v>
      </c>
      <c r="BY47" s="54">
        <f t="shared" si="4"/>
        <v>0</v>
      </c>
      <c r="BZ47" s="26">
        <f t="shared" si="5"/>
        <v>0</v>
      </c>
      <c r="CA47" s="78"/>
    </row>
    <row r="48" spans="1:78" s="59" customFormat="1" ht="15">
      <c r="A48" s="28" t="s">
        <v>210</v>
      </c>
      <c r="B48" s="78" t="s">
        <v>5</v>
      </c>
      <c r="C48" s="27">
        <v>41</v>
      </c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8" t="s">
        <v>7</v>
      </c>
      <c r="P48" s="53"/>
      <c r="Q48" s="58"/>
      <c r="R48" s="53"/>
      <c r="S48" s="58"/>
      <c r="T48" s="53"/>
      <c r="U48" s="58"/>
      <c r="V48" s="53"/>
      <c r="W48" s="58"/>
      <c r="X48" s="53"/>
      <c r="Y48" s="58"/>
      <c r="Z48" s="53"/>
      <c r="AA48" s="58"/>
      <c r="AB48" s="53"/>
      <c r="AC48" s="58"/>
      <c r="AD48" s="53"/>
      <c r="AE48" s="58"/>
      <c r="AF48" s="53"/>
      <c r="AG48" s="58"/>
      <c r="AH48" s="53"/>
      <c r="AI48" s="58"/>
      <c r="AJ48" s="53"/>
      <c r="AK48" s="58"/>
      <c r="AL48" s="53"/>
      <c r="AM48" s="58"/>
      <c r="AN48" s="53"/>
      <c r="AO48" s="58"/>
      <c r="AP48" s="53"/>
      <c r="AQ48" s="58"/>
      <c r="AR48" s="53"/>
      <c r="AS48" s="58"/>
      <c r="AT48" s="53"/>
      <c r="AU48" s="58"/>
      <c r="AV48" s="53"/>
      <c r="AW48" s="58"/>
      <c r="AX48" s="53"/>
      <c r="AY48" s="58"/>
      <c r="AZ48" s="53"/>
      <c r="BA48" s="58"/>
      <c r="BB48" s="53"/>
      <c r="BC48" s="58"/>
      <c r="BD48" s="53"/>
      <c r="BE48" s="54">
        <v>20</v>
      </c>
      <c r="BF48" s="53">
        <v>11</v>
      </c>
      <c r="BG48" s="54">
        <v>23</v>
      </c>
      <c r="BH48" s="53">
        <v>8</v>
      </c>
      <c r="BI48" s="54"/>
      <c r="BJ48" s="53"/>
      <c r="BK48" s="54" t="s">
        <v>7</v>
      </c>
      <c r="BL48" s="69"/>
      <c r="BM48" s="54"/>
      <c r="BN48" s="77"/>
      <c r="BO48" s="54"/>
      <c r="BP48" s="77"/>
      <c r="BQ48" s="54"/>
      <c r="BR48" s="77"/>
      <c r="BS48" s="54"/>
      <c r="BT48" s="77"/>
      <c r="BU48" s="54">
        <f t="shared" si="0"/>
        <v>19</v>
      </c>
      <c r="BV48" s="54">
        <f t="shared" si="1"/>
        <v>8</v>
      </c>
      <c r="BW48" s="54">
        <f t="shared" si="2"/>
        <v>0</v>
      </c>
      <c r="BX48" s="54">
        <f t="shared" si="3"/>
        <v>0</v>
      </c>
      <c r="BY48" s="54">
        <f t="shared" si="4"/>
        <v>0</v>
      </c>
      <c r="BZ48" s="26">
        <f t="shared" si="5"/>
        <v>11</v>
      </c>
    </row>
    <row r="49" spans="1:78" ht="15">
      <c r="A49" s="81" t="s">
        <v>261</v>
      </c>
      <c r="B49" s="78" t="s">
        <v>9</v>
      </c>
      <c r="C49" s="22"/>
      <c r="E49" s="27">
        <v>31</v>
      </c>
      <c r="G49" s="25">
        <v>17</v>
      </c>
      <c r="H49" s="5">
        <v>14</v>
      </c>
      <c r="I49" s="25">
        <v>8</v>
      </c>
      <c r="J49" s="5">
        <v>32</v>
      </c>
      <c r="K49" s="27">
        <v>33</v>
      </c>
      <c r="M49" s="54">
        <v>24</v>
      </c>
      <c r="N49" s="5">
        <v>7</v>
      </c>
      <c r="O49" s="54"/>
      <c r="Q49" s="58" t="s">
        <v>331</v>
      </c>
      <c r="S49" s="54">
        <v>10</v>
      </c>
      <c r="T49" s="15">
        <v>26</v>
      </c>
      <c r="U49" s="58" t="s">
        <v>7</v>
      </c>
      <c r="W49" s="58" t="s">
        <v>331</v>
      </c>
      <c r="Y49" s="58"/>
      <c r="AA49" s="58"/>
      <c r="AC49" s="58" t="s">
        <v>352</v>
      </c>
      <c r="AE49" s="58"/>
      <c r="AG49" s="58"/>
      <c r="AI49" s="58"/>
      <c r="AK49" s="58"/>
      <c r="AM49" s="58"/>
      <c r="AO49" s="58"/>
      <c r="AQ49" s="58"/>
      <c r="AS49" s="58"/>
      <c r="AU49" s="58"/>
      <c r="AW49" s="58"/>
      <c r="AY49" s="58"/>
      <c r="BA49" s="58"/>
      <c r="BC49" s="58"/>
      <c r="BU49" s="54">
        <f t="shared" si="0"/>
        <v>79</v>
      </c>
      <c r="BV49" s="54">
        <f t="shared" si="1"/>
        <v>0</v>
      </c>
      <c r="BW49" s="54">
        <f t="shared" si="2"/>
        <v>7</v>
      </c>
      <c r="BX49" s="54">
        <f t="shared" si="3"/>
        <v>46</v>
      </c>
      <c r="BY49" s="54">
        <f t="shared" si="4"/>
        <v>26</v>
      </c>
      <c r="BZ49" s="26">
        <f t="shared" si="5"/>
        <v>0</v>
      </c>
    </row>
    <row r="50" spans="1:78" ht="15">
      <c r="A50" s="70" t="s">
        <v>225</v>
      </c>
      <c r="B50" s="78" t="s">
        <v>13</v>
      </c>
      <c r="C50" s="54">
        <v>14</v>
      </c>
      <c r="D50" s="5">
        <v>18</v>
      </c>
      <c r="E50" s="54"/>
      <c r="G50" s="54"/>
      <c r="I50" s="54"/>
      <c r="K50" s="27">
        <v>41</v>
      </c>
      <c r="M50" s="54">
        <v>16</v>
      </c>
      <c r="N50" s="5">
        <v>15</v>
      </c>
      <c r="O50" s="58">
        <v>35</v>
      </c>
      <c r="Q50" s="58"/>
      <c r="S50" s="58"/>
      <c r="U50" s="54">
        <v>19</v>
      </c>
      <c r="V50" s="15">
        <v>12</v>
      </c>
      <c r="W50" s="54"/>
      <c r="Y50" s="54"/>
      <c r="AA50" s="58">
        <v>54</v>
      </c>
      <c r="AC50" s="58">
        <v>37</v>
      </c>
      <c r="AE50" s="58">
        <v>44</v>
      </c>
      <c r="AG50" s="58"/>
      <c r="AI50" s="58"/>
      <c r="AK50" s="58"/>
      <c r="AM50" s="58"/>
      <c r="AO50" s="58"/>
      <c r="AQ50" s="58" t="s">
        <v>7</v>
      </c>
      <c r="AS50" s="58"/>
      <c r="AU50" s="54">
        <v>16</v>
      </c>
      <c r="AV50" s="53">
        <v>15</v>
      </c>
      <c r="BC50" s="58">
        <v>35</v>
      </c>
      <c r="BG50" s="54">
        <v>16</v>
      </c>
      <c r="BH50" s="53">
        <v>15</v>
      </c>
      <c r="BI50" s="54">
        <v>12</v>
      </c>
      <c r="BJ50" s="53">
        <v>22</v>
      </c>
      <c r="BK50" s="54">
        <v>17</v>
      </c>
      <c r="BL50" s="69">
        <v>14</v>
      </c>
      <c r="BU50" s="54">
        <f t="shared" si="0"/>
        <v>111</v>
      </c>
      <c r="BV50" s="54">
        <f t="shared" si="1"/>
        <v>62</v>
      </c>
      <c r="BW50" s="54">
        <f t="shared" si="2"/>
        <v>49</v>
      </c>
      <c r="BX50" s="54">
        <f t="shared" si="3"/>
        <v>0</v>
      </c>
      <c r="BY50" s="54">
        <f t="shared" si="4"/>
        <v>0</v>
      </c>
      <c r="BZ50" s="26">
        <f t="shared" si="5"/>
        <v>0</v>
      </c>
    </row>
    <row r="51" spans="1:78" ht="15">
      <c r="A51" s="70" t="s">
        <v>229</v>
      </c>
      <c r="B51" s="78" t="s">
        <v>14</v>
      </c>
      <c r="C51" s="27">
        <v>48</v>
      </c>
      <c r="E51" s="54"/>
      <c r="G51" s="54"/>
      <c r="I51" s="54"/>
      <c r="K51" s="54"/>
      <c r="M51" s="54"/>
      <c r="O51" s="58" t="s">
        <v>7</v>
      </c>
      <c r="Q51" s="58"/>
      <c r="S51" s="58"/>
      <c r="U51" s="58"/>
      <c r="W51" s="58"/>
      <c r="Y51" s="58"/>
      <c r="AA51" s="58">
        <v>58</v>
      </c>
      <c r="AC51" s="58"/>
      <c r="AE51" s="58"/>
      <c r="AG51" s="58"/>
      <c r="AI51" s="58"/>
      <c r="AK51" s="58"/>
      <c r="AM51" s="58"/>
      <c r="AO51" s="58"/>
      <c r="AQ51" s="58">
        <v>58</v>
      </c>
      <c r="AS51" s="58"/>
      <c r="AU51" s="58"/>
      <c r="AW51" s="58"/>
      <c r="AY51" s="58"/>
      <c r="BA51" s="58"/>
      <c r="BC51" s="58"/>
      <c r="BU51" s="54">
        <f t="shared" si="0"/>
        <v>0</v>
      </c>
      <c r="BV51" s="54">
        <f t="shared" si="1"/>
        <v>0</v>
      </c>
      <c r="BW51" s="54">
        <f t="shared" si="2"/>
        <v>0</v>
      </c>
      <c r="BX51" s="54">
        <f t="shared" si="3"/>
        <v>0</v>
      </c>
      <c r="BY51" s="54">
        <f t="shared" si="4"/>
        <v>0</v>
      </c>
      <c r="BZ51" s="26">
        <f t="shared" si="5"/>
        <v>0</v>
      </c>
    </row>
    <row r="52" spans="1:78" ht="15">
      <c r="A52" s="56" t="s">
        <v>262</v>
      </c>
      <c r="B52" s="78" t="s">
        <v>6</v>
      </c>
      <c r="C52" s="54"/>
      <c r="E52" s="27">
        <v>62</v>
      </c>
      <c r="G52" s="27" t="s">
        <v>331</v>
      </c>
      <c r="I52" s="27">
        <v>44</v>
      </c>
      <c r="K52" s="27"/>
      <c r="M52" s="27"/>
      <c r="O52" s="27"/>
      <c r="Q52" s="58">
        <v>49</v>
      </c>
      <c r="S52" s="58">
        <v>49</v>
      </c>
      <c r="U52" s="58"/>
      <c r="W52" s="58"/>
      <c r="Y52" s="58"/>
      <c r="AA52" s="58"/>
      <c r="AC52" s="58"/>
      <c r="AE52" s="58"/>
      <c r="AG52" s="58"/>
      <c r="AI52" s="58"/>
      <c r="AK52" s="58"/>
      <c r="AM52" s="58"/>
      <c r="AO52" s="58"/>
      <c r="AQ52" s="58"/>
      <c r="AS52" s="58"/>
      <c r="AU52" s="58"/>
      <c r="AW52" s="58">
        <v>50</v>
      </c>
      <c r="AY52" s="54">
        <v>26</v>
      </c>
      <c r="AZ52" s="53">
        <v>5</v>
      </c>
      <c r="BU52" s="54">
        <f t="shared" si="0"/>
        <v>5</v>
      </c>
      <c r="BV52" s="54">
        <f t="shared" si="1"/>
        <v>0</v>
      </c>
      <c r="BW52" s="54">
        <f t="shared" si="2"/>
        <v>0</v>
      </c>
      <c r="BX52" s="54">
        <f t="shared" si="3"/>
        <v>0</v>
      </c>
      <c r="BY52" s="54">
        <f t="shared" si="4"/>
        <v>0</v>
      </c>
      <c r="BZ52" s="26">
        <f t="shared" si="5"/>
        <v>5</v>
      </c>
    </row>
    <row r="53" spans="1:78" ht="15">
      <c r="A53" s="70" t="s">
        <v>202</v>
      </c>
      <c r="B53" s="59" t="s">
        <v>5</v>
      </c>
      <c r="C53" s="27" t="s">
        <v>7</v>
      </c>
      <c r="E53" s="54"/>
      <c r="G53" s="54"/>
      <c r="I53" s="54"/>
      <c r="K53" s="54"/>
      <c r="M53" s="54"/>
      <c r="O53" s="54">
        <v>10</v>
      </c>
      <c r="P53" s="5">
        <v>26</v>
      </c>
      <c r="Q53" s="54"/>
      <c r="S53" s="54"/>
      <c r="U53" s="54"/>
      <c r="W53" s="54"/>
      <c r="Y53" s="54"/>
      <c r="AA53" s="58">
        <v>40</v>
      </c>
      <c r="AC53" s="58"/>
      <c r="AE53" s="58" t="s">
        <v>7</v>
      </c>
      <c r="AG53" s="58"/>
      <c r="AI53" s="58"/>
      <c r="AK53" s="54" t="s">
        <v>19</v>
      </c>
      <c r="AM53" s="54"/>
      <c r="AO53" s="54"/>
      <c r="AQ53" s="58" t="s">
        <v>7</v>
      </c>
      <c r="AS53" s="54"/>
      <c r="AU53" s="58" t="s">
        <v>352</v>
      </c>
      <c r="AW53" s="58"/>
      <c r="AY53" s="58"/>
      <c r="BA53" s="58"/>
      <c r="BC53" s="58"/>
      <c r="BE53" s="54" t="s">
        <v>7</v>
      </c>
      <c r="BG53" s="58" t="s">
        <v>7</v>
      </c>
      <c r="BK53" s="54">
        <v>13</v>
      </c>
      <c r="BL53" s="69">
        <v>20</v>
      </c>
      <c r="BU53" s="54">
        <f t="shared" si="0"/>
        <v>46</v>
      </c>
      <c r="BV53" s="54">
        <f t="shared" si="1"/>
        <v>46</v>
      </c>
      <c r="BW53" s="54">
        <f t="shared" si="2"/>
        <v>0</v>
      </c>
      <c r="BX53" s="54">
        <f t="shared" si="3"/>
        <v>0</v>
      </c>
      <c r="BY53" s="54">
        <f t="shared" si="4"/>
        <v>0</v>
      </c>
      <c r="BZ53" s="26">
        <f t="shared" si="5"/>
        <v>0</v>
      </c>
    </row>
    <row r="54" spans="1:79" ht="15">
      <c r="A54" s="66" t="s">
        <v>666</v>
      </c>
      <c r="B54" s="59" t="s">
        <v>5</v>
      </c>
      <c r="C54" s="54"/>
      <c r="E54" s="54"/>
      <c r="G54" s="54"/>
      <c r="I54" s="54"/>
      <c r="K54" s="54"/>
      <c r="M54" s="54"/>
      <c r="O54" s="54"/>
      <c r="Q54" s="54"/>
      <c r="S54" s="54"/>
      <c r="U54" s="54"/>
      <c r="W54" s="54"/>
      <c r="Y54" s="54"/>
      <c r="AA54" s="54"/>
      <c r="AC54" s="54"/>
      <c r="AE54" s="54"/>
      <c r="AG54" s="54"/>
      <c r="AI54" s="54"/>
      <c r="AK54" s="54"/>
      <c r="AM54" s="54"/>
      <c r="AO54" s="54"/>
      <c r="AQ54" s="54"/>
      <c r="AS54" s="54"/>
      <c r="BM54" s="54">
        <v>50</v>
      </c>
      <c r="BQ54" s="54">
        <v>45</v>
      </c>
      <c r="BU54" s="54">
        <f t="shared" si="0"/>
        <v>0</v>
      </c>
      <c r="BV54" s="54">
        <f t="shared" si="1"/>
        <v>0</v>
      </c>
      <c r="BW54" s="54">
        <f t="shared" si="2"/>
        <v>0</v>
      </c>
      <c r="BX54" s="54">
        <f t="shared" si="3"/>
        <v>0</v>
      </c>
      <c r="BY54" s="54">
        <f t="shared" si="4"/>
        <v>0</v>
      </c>
      <c r="BZ54" s="26">
        <f t="shared" si="5"/>
        <v>0</v>
      </c>
      <c r="CA54" s="78"/>
    </row>
    <row r="55" spans="1:78" ht="15">
      <c r="A55" s="28" t="s">
        <v>416</v>
      </c>
      <c r="B55" s="70" t="s">
        <v>396</v>
      </c>
      <c r="C55" s="54"/>
      <c r="E55" s="54"/>
      <c r="G55" s="54"/>
      <c r="I55" s="54"/>
      <c r="K55" s="27">
        <v>61</v>
      </c>
      <c r="M55" s="27"/>
      <c r="O55" s="27"/>
      <c r="Q55" s="27"/>
      <c r="S55" s="27"/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7"/>
      <c r="AW55" s="27"/>
      <c r="AY55" s="27"/>
      <c r="BA55" s="27"/>
      <c r="BC55" s="27"/>
      <c r="BU55" s="54">
        <f t="shared" si="0"/>
        <v>0</v>
      </c>
      <c r="BV55" s="54">
        <f t="shared" si="1"/>
        <v>0</v>
      </c>
      <c r="BW55" s="54">
        <f t="shared" si="2"/>
        <v>0</v>
      </c>
      <c r="BX55" s="54">
        <f t="shared" si="3"/>
        <v>0</v>
      </c>
      <c r="BY55" s="54">
        <f t="shared" si="4"/>
        <v>0</v>
      </c>
      <c r="BZ55" s="26">
        <f t="shared" si="5"/>
        <v>0</v>
      </c>
    </row>
    <row r="56" spans="1:78" ht="15">
      <c r="A56" s="81" t="s">
        <v>410</v>
      </c>
      <c r="B56" s="70" t="s">
        <v>10</v>
      </c>
      <c r="C56" s="54"/>
      <c r="E56" s="54"/>
      <c r="G56" s="54"/>
      <c r="I56" s="54"/>
      <c r="K56" s="54">
        <v>22</v>
      </c>
      <c r="L56" s="5">
        <v>9</v>
      </c>
      <c r="M56" s="54">
        <v>28</v>
      </c>
      <c r="N56" s="5">
        <v>3</v>
      </c>
      <c r="O56" s="54"/>
      <c r="Q56" s="54"/>
      <c r="S56" s="54"/>
      <c r="U56" s="58" t="s">
        <v>7</v>
      </c>
      <c r="W56" s="58"/>
      <c r="Y56" s="58"/>
      <c r="AA56" s="58"/>
      <c r="AC56" s="58">
        <v>38</v>
      </c>
      <c r="AE56" s="58"/>
      <c r="AG56" s="58"/>
      <c r="AI56" s="58"/>
      <c r="AK56" s="58"/>
      <c r="AM56" s="58"/>
      <c r="AO56" s="58"/>
      <c r="AQ56" s="58"/>
      <c r="AS56" s="58"/>
      <c r="AU56" s="58"/>
      <c r="AW56" s="58"/>
      <c r="AY56" s="58"/>
      <c r="BA56" s="58"/>
      <c r="BC56" s="58" t="s">
        <v>249</v>
      </c>
      <c r="BI56" s="54">
        <v>23</v>
      </c>
      <c r="BJ56" s="53">
        <v>8</v>
      </c>
      <c r="BU56" s="54">
        <f t="shared" si="0"/>
        <v>20</v>
      </c>
      <c r="BV56" s="54">
        <f t="shared" si="1"/>
        <v>0</v>
      </c>
      <c r="BW56" s="54">
        <f t="shared" si="2"/>
        <v>20</v>
      </c>
      <c r="BX56" s="54">
        <f t="shared" si="3"/>
        <v>0</v>
      </c>
      <c r="BY56" s="54">
        <f t="shared" si="4"/>
        <v>0</v>
      </c>
      <c r="BZ56" s="26">
        <f t="shared" si="5"/>
        <v>0</v>
      </c>
    </row>
    <row r="57" spans="1:78" ht="15">
      <c r="A57" s="56" t="s">
        <v>263</v>
      </c>
      <c r="B57" s="78" t="s">
        <v>3</v>
      </c>
      <c r="C57" s="54"/>
      <c r="E57" s="27" t="s">
        <v>331</v>
      </c>
      <c r="G57" s="27">
        <v>64</v>
      </c>
      <c r="I57" s="27" t="s">
        <v>331</v>
      </c>
      <c r="K57" s="27"/>
      <c r="M57" s="27"/>
      <c r="O57" s="27"/>
      <c r="Q57" s="27"/>
      <c r="S57" s="58" t="s">
        <v>331</v>
      </c>
      <c r="U57" s="58"/>
      <c r="W57" s="58"/>
      <c r="Y57" s="58"/>
      <c r="AA57" s="58"/>
      <c r="AC57" s="58"/>
      <c r="AE57" s="58"/>
      <c r="AG57" s="58"/>
      <c r="AI57" s="58"/>
      <c r="AK57" s="58"/>
      <c r="AM57" s="58"/>
      <c r="AO57" s="58"/>
      <c r="AQ57" s="58"/>
      <c r="AS57" s="58"/>
      <c r="AU57" s="58"/>
      <c r="AW57" s="58"/>
      <c r="AY57" s="58"/>
      <c r="BA57" s="58"/>
      <c r="BC57" s="58"/>
      <c r="BM57" s="54">
        <v>49</v>
      </c>
      <c r="BO57" s="54" t="s">
        <v>331</v>
      </c>
      <c r="BU57" s="54">
        <f t="shared" si="0"/>
        <v>0</v>
      </c>
      <c r="BV57" s="54">
        <f t="shared" si="1"/>
        <v>0</v>
      </c>
      <c r="BW57" s="54">
        <f t="shared" si="2"/>
        <v>0</v>
      </c>
      <c r="BX57" s="54">
        <f t="shared" si="3"/>
        <v>0</v>
      </c>
      <c r="BY57" s="54">
        <f t="shared" si="4"/>
        <v>0</v>
      </c>
      <c r="BZ57" s="26">
        <f t="shared" si="5"/>
        <v>0</v>
      </c>
    </row>
    <row r="58" spans="1:79" s="78" customFormat="1" ht="15">
      <c r="A58" s="66" t="s">
        <v>451</v>
      </c>
      <c r="B58" s="78" t="s">
        <v>112</v>
      </c>
      <c r="C58" s="54"/>
      <c r="D58" s="77"/>
      <c r="E58" s="54"/>
      <c r="F58" s="77"/>
      <c r="G58" s="54"/>
      <c r="H58" s="77"/>
      <c r="I58" s="54"/>
      <c r="J58" s="77"/>
      <c r="K58" s="54"/>
      <c r="L58" s="77"/>
      <c r="M58" s="54"/>
      <c r="N58" s="77"/>
      <c r="O58" s="54"/>
      <c r="P58" s="77"/>
      <c r="Q58" s="54"/>
      <c r="R58" s="77"/>
      <c r="S58" s="58" t="s">
        <v>331</v>
      </c>
      <c r="T58" s="77"/>
      <c r="U58" s="58"/>
      <c r="V58" s="77"/>
      <c r="W58" s="58"/>
      <c r="X58" s="77"/>
      <c r="Y58" s="58"/>
      <c r="Z58" s="77"/>
      <c r="AA58" s="58"/>
      <c r="AB58" s="77"/>
      <c r="AC58" s="58"/>
      <c r="AD58" s="77"/>
      <c r="AE58" s="58"/>
      <c r="AF58" s="77"/>
      <c r="AG58" s="58" t="s">
        <v>19</v>
      </c>
      <c r="AH58" s="77"/>
      <c r="AI58" s="58">
        <v>44</v>
      </c>
      <c r="AJ58" s="77"/>
      <c r="AK58" s="58"/>
      <c r="AL58" s="77"/>
      <c r="AM58" s="58"/>
      <c r="AN58" s="77"/>
      <c r="AO58" s="58"/>
      <c r="AP58" s="77"/>
      <c r="AQ58" s="58"/>
      <c r="AR58" s="77"/>
      <c r="AS58" s="58"/>
      <c r="AT58" s="77"/>
      <c r="AU58" s="58"/>
      <c r="AV58" s="77"/>
      <c r="AW58" s="58">
        <v>55</v>
      </c>
      <c r="AX58" s="77"/>
      <c r="AY58" s="58" t="s">
        <v>19</v>
      </c>
      <c r="AZ58" s="77"/>
      <c r="BA58" s="58"/>
      <c r="BB58" s="77"/>
      <c r="BC58" s="58"/>
      <c r="BD58" s="77"/>
      <c r="BE58" s="54"/>
      <c r="BF58" s="77"/>
      <c r="BG58" s="54"/>
      <c r="BH58" s="77"/>
      <c r="BI58" s="54"/>
      <c r="BJ58" s="77"/>
      <c r="BK58" s="54"/>
      <c r="BL58" s="77"/>
      <c r="BM58" s="54"/>
      <c r="BN58" s="77"/>
      <c r="BO58" s="54"/>
      <c r="BP58" s="77"/>
      <c r="BQ58" s="54"/>
      <c r="BR58" s="77"/>
      <c r="BS58" s="54"/>
      <c r="BT58" s="77"/>
      <c r="BU58" s="54">
        <f t="shared" si="0"/>
        <v>0</v>
      </c>
      <c r="BV58" s="54">
        <f t="shared" si="1"/>
        <v>0</v>
      </c>
      <c r="BW58" s="54">
        <f t="shared" si="2"/>
        <v>0</v>
      </c>
      <c r="BX58" s="54">
        <f t="shared" si="3"/>
        <v>0</v>
      </c>
      <c r="BY58" s="54">
        <f t="shared" si="4"/>
        <v>0</v>
      </c>
      <c r="BZ58" s="26">
        <f t="shared" si="5"/>
        <v>0</v>
      </c>
      <c r="CA58" s="49"/>
    </row>
    <row r="59" spans="1:78" ht="15">
      <c r="A59" s="81" t="s">
        <v>535</v>
      </c>
      <c r="B59" s="81" t="s">
        <v>1</v>
      </c>
      <c r="C59" s="54"/>
      <c r="E59" s="54"/>
      <c r="G59" s="54"/>
      <c r="I59" s="54"/>
      <c r="K59" s="54"/>
      <c r="M59" s="54"/>
      <c r="O59" s="54"/>
      <c r="Q59" s="54"/>
      <c r="S59" s="54"/>
      <c r="U59" s="54"/>
      <c r="W59" s="54"/>
      <c r="Y59" s="54"/>
      <c r="AA59" s="54"/>
      <c r="AC59" s="58">
        <v>31</v>
      </c>
      <c r="AE59" s="58"/>
      <c r="AG59" s="58"/>
      <c r="AI59" s="58"/>
      <c r="AK59" s="58"/>
      <c r="AM59" s="58"/>
      <c r="AO59" s="58"/>
      <c r="AQ59" s="58"/>
      <c r="AS59" s="58"/>
      <c r="AU59" s="58"/>
      <c r="AW59" s="58"/>
      <c r="AY59" s="58"/>
      <c r="BA59" s="58"/>
      <c r="BC59" s="58"/>
      <c r="BE59" s="54">
        <v>17</v>
      </c>
      <c r="BF59" s="53">
        <v>14</v>
      </c>
      <c r="BG59" s="58" t="s">
        <v>7</v>
      </c>
      <c r="BI59" s="54">
        <v>39</v>
      </c>
      <c r="BU59" s="54">
        <f t="shared" si="0"/>
        <v>14</v>
      </c>
      <c r="BV59" s="54">
        <f t="shared" si="1"/>
        <v>0</v>
      </c>
      <c r="BW59" s="54">
        <f t="shared" si="2"/>
        <v>0</v>
      </c>
      <c r="BX59" s="54">
        <f t="shared" si="3"/>
        <v>0</v>
      </c>
      <c r="BY59" s="54">
        <f t="shared" si="4"/>
        <v>0</v>
      </c>
      <c r="BZ59" s="26">
        <f t="shared" si="5"/>
        <v>14</v>
      </c>
    </row>
    <row r="60" spans="1:78" ht="15">
      <c r="A60" s="66" t="s">
        <v>632</v>
      </c>
      <c r="B60" s="81" t="s">
        <v>2</v>
      </c>
      <c r="C60" s="54"/>
      <c r="E60" s="54"/>
      <c r="G60" s="54"/>
      <c r="I60" s="54"/>
      <c r="K60" s="54"/>
      <c r="M60" s="54"/>
      <c r="O60" s="54"/>
      <c r="Q60" s="54"/>
      <c r="S60" s="54"/>
      <c r="U60" s="54"/>
      <c r="W60" s="54"/>
      <c r="Y60" s="54"/>
      <c r="AA60" s="54"/>
      <c r="AC60" s="58"/>
      <c r="AE60" s="58"/>
      <c r="AG60" s="58"/>
      <c r="AI60" s="58"/>
      <c r="AK60" s="58"/>
      <c r="AM60" s="58"/>
      <c r="AO60" s="58"/>
      <c r="AQ60" s="58"/>
      <c r="AS60" s="58"/>
      <c r="AU60" s="58"/>
      <c r="AW60" s="58"/>
      <c r="AY60" s="58"/>
      <c r="BA60" s="58"/>
      <c r="BC60" s="58"/>
      <c r="BE60" s="54" t="s">
        <v>7</v>
      </c>
      <c r="BG60" s="58">
        <v>55</v>
      </c>
      <c r="BU60" s="54">
        <f t="shared" si="0"/>
        <v>0</v>
      </c>
      <c r="BV60" s="54">
        <f t="shared" si="1"/>
        <v>0</v>
      </c>
      <c r="BW60" s="54">
        <f t="shared" si="2"/>
        <v>0</v>
      </c>
      <c r="BX60" s="54">
        <f t="shared" si="3"/>
        <v>0</v>
      </c>
      <c r="BY60" s="54">
        <f t="shared" si="4"/>
        <v>0</v>
      </c>
      <c r="BZ60" s="26">
        <f t="shared" si="5"/>
        <v>0</v>
      </c>
    </row>
    <row r="61" spans="1:78" ht="15">
      <c r="A61" s="56" t="s">
        <v>404</v>
      </c>
      <c r="B61" s="70" t="s">
        <v>1</v>
      </c>
      <c r="C61" s="54"/>
      <c r="E61" s="54"/>
      <c r="G61" s="54"/>
      <c r="I61" s="54"/>
      <c r="K61" s="54">
        <v>8</v>
      </c>
      <c r="L61" s="5">
        <v>32</v>
      </c>
      <c r="M61" s="54">
        <v>11</v>
      </c>
      <c r="N61" s="5">
        <v>24</v>
      </c>
      <c r="O61" s="54"/>
      <c r="Q61" s="54"/>
      <c r="S61" s="54"/>
      <c r="U61" s="54">
        <v>3</v>
      </c>
      <c r="V61" s="15">
        <v>60</v>
      </c>
      <c r="W61" s="54"/>
      <c r="Y61" s="54"/>
      <c r="AA61" s="54"/>
      <c r="AC61" s="54">
        <v>3</v>
      </c>
      <c r="AD61" s="23">
        <v>60</v>
      </c>
      <c r="AE61" s="54"/>
      <c r="AG61" s="54"/>
      <c r="AI61" s="54"/>
      <c r="AK61" s="58">
        <v>43</v>
      </c>
      <c r="AM61" s="58"/>
      <c r="AO61" s="58"/>
      <c r="AQ61" s="58"/>
      <c r="AS61" s="58"/>
      <c r="AU61" s="58"/>
      <c r="AW61" s="58"/>
      <c r="AY61" s="58"/>
      <c r="BA61" s="58"/>
      <c r="BC61" s="54">
        <v>19</v>
      </c>
      <c r="BD61" s="53">
        <v>12</v>
      </c>
      <c r="BG61" s="58">
        <v>41</v>
      </c>
      <c r="BI61" s="54">
        <v>5</v>
      </c>
      <c r="BJ61" s="53">
        <v>45</v>
      </c>
      <c r="BK61" s="54" t="s">
        <v>7</v>
      </c>
      <c r="BU61" s="54">
        <f t="shared" si="0"/>
        <v>233</v>
      </c>
      <c r="BV61" s="54">
        <f t="shared" si="1"/>
        <v>0</v>
      </c>
      <c r="BW61" s="54">
        <f t="shared" si="2"/>
        <v>233</v>
      </c>
      <c r="BX61" s="54">
        <f t="shared" si="3"/>
        <v>0</v>
      </c>
      <c r="BY61" s="54">
        <f t="shared" si="4"/>
        <v>0</v>
      </c>
      <c r="BZ61" s="26">
        <f t="shared" si="5"/>
        <v>0</v>
      </c>
    </row>
    <row r="62" spans="1:78" ht="15">
      <c r="A62" s="66" t="s">
        <v>678</v>
      </c>
      <c r="B62" s="81" t="s">
        <v>675</v>
      </c>
      <c r="C62" s="54"/>
      <c r="D62" s="77"/>
      <c r="E62" s="54"/>
      <c r="F62" s="77"/>
      <c r="G62" s="54"/>
      <c r="H62" s="77"/>
      <c r="I62" s="54"/>
      <c r="J62" s="77"/>
      <c r="K62" s="54"/>
      <c r="L62" s="77"/>
      <c r="M62" s="54"/>
      <c r="N62" s="77"/>
      <c r="O62" s="54"/>
      <c r="P62" s="77"/>
      <c r="Q62" s="54"/>
      <c r="R62" s="77"/>
      <c r="S62" s="54"/>
      <c r="T62" s="77"/>
      <c r="U62" s="54"/>
      <c r="V62" s="77"/>
      <c r="W62" s="54"/>
      <c r="X62" s="77"/>
      <c r="Y62" s="54"/>
      <c r="Z62" s="77"/>
      <c r="AA62" s="54"/>
      <c r="AB62" s="77"/>
      <c r="AC62" s="54"/>
      <c r="AD62" s="77"/>
      <c r="AE62" s="54"/>
      <c r="AF62" s="77"/>
      <c r="AG62" s="54"/>
      <c r="AH62" s="77"/>
      <c r="AI62" s="54"/>
      <c r="AJ62" s="77"/>
      <c r="AK62" s="58"/>
      <c r="AL62" s="77"/>
      <c r="AM62" s="58"/>
      <c r="AN62" s="77"/>
      <c r="AO62" s="58"/>
      <c r="AP62" s="77"/>
      <c r="AQ62" s="58"/>
      <c r="AR62" s="77"/>
      <c r="AS62" s="58"/>
      <c r="AT62" s="77"/>
      <c r="AU62" s="58"/>
      <c r="AV62" s="77"/>
      <c r="AW62" s="58"/>
      <c r="AX62" s="77"/>
      <c r="AY62" s="58"/>
      <c r="AZ62" s="77"/>
      <c r="BA62" s="58"/>
      <c r="BB62" s="77"/>
      <c r="BD62" s="77"/>
      <c r="BF62" s="77"/>
      <c r="BG62" s="58"/>
      <c r="BH62" s="77"/>
      <c r="BJ62" s="77"/>
      <c r="BL62" s="77"/>
      <c r="BQ62" s="54">
        <v>51</v>
      </c>
      <c r="BU62" s="54">
        <f t="shared" si="0"/>
        <v>0</v>
      </c>
      <c r="BV62" s="54">
        <f t="shared" si="1"/>
        <v>0</v>
      </c>
      <c r="BW62" s="54">
        <f t="shared" si="2"/>
        <v>0</v>
      </c>
      <c r="BX62" s="54">
        <f t="shared" si="3"/>
        <v>0</v>
      </c>
      <c r="BY62" s="54">
        <f t="shared" si="4"/>
        <v>0</v>
      </c>
      <c r="BZ62" s="26">
        <f t="shared" si="5"/>
        <v>0</v>
      </c>
    </row>
    <row r="63" spans="1:78" ht="15">
      <c r="A63" s="68" t="s">
        <v>264</v>
      </c>
      <c r="B63" s="78" t="s">
        <v>1</v>
      </c>
      <c r="C63" s="54"/>
      <c r="E63" s="27">
        <v>38</v>
      </c>
      <c r="G63" s="54"/>
      <c r="I63" s="54"/>
      <c r="K63" s="54"/>
      <c r="M63" s="54"/>
      <c r="O63" s="54"/>
      <c r="Q63" s="54"/>
      <c r="S63" s="54">
        <v>6</v>
      </c>
      <c r="T63" s="15">
        <v>40</v>
      </c>
      <c r="U63" s="54"/>
      <c r="W63" s="58">
        <v>35</v>
      </c>
      <c r="Y63" s="58"/>
      <c r="AA63" s="58"/>
      <c r="AC63" s="58"/>
      <c r="AE63" s="58"/>
      <c r="AG63" s="35" t="s">
        <v>468</v>
      </c>
      <c r="AI63" s="54">
        <v>20</v>
      </c>
      <c r="AJ63" s="23">
        <v>11</v>
      </c>
      <c r="AK63" s="54"/>
      <c r="AM63" s="54"/>
      <c r="AO63" s="54">
        <v>29</v>
      </c>
      <c r="AP63" s="23">
        <v>2</v>
      </c>
      <c r="AQ63" s="54"/>
      <c r="AS63" s="54"/>
      <c r="AW63" s="54">
        <v>27</v>
      </c>
      <c r="AX63" s="53">
        <v>4</v>
      </c>
      <c r="AY63" s="54">
        <v>27</v>
      </c>
      <c r="AZ63" s="53">
        <v>4</v>
      </c>
      <c r="BM63" s="54">
        <v>6</v>
      </c>
      <c r="BN63" s="77">
        <v>40</v>
      </c>
      <c r="BO63" s="54">
        <v>39</v>
      </c>
      <c r="BQ63" s="54" t="s">
        <v>331</v>
      </c>
      <c r="BS63" s="54" t="s">
        <v>331</v>
      </c>
      <c r="BU63" s="54">
        <f t="shared" si="0"/>
        <v>101</v>
      </c>
      <c r="BV63" s="54">
        <f t="shared" si="1"/>
        <v>0</v>
      </c>
      <c r="BW63" s="54">
        <f t="shared" si="2"/>
        <v>0</v>
      </c>
      <c r="BX63" s="54">
        <f t="shared" si="3"/>
        <v>0</v>
      </c>
      <c r="BY63" s="54">
        <f t="shared" si="4"/>
        <v>97</v>
      </c>
      <c r="BZ63" s="26">
        <f t="shared" si="5"/>
        <v>4</v>
      </c>
    </row>
    <row r="64" spans="1:78" ht="15">
      <c r="A64" s="81" t="s">
        <v>614</v>
      </c>
      <c r="B64" s="29" t="s">
        <v>13</v>
      </c>
      <c r="C64" s="54"/>
      <c r="E64" s="54"/>
      <c r="G64" s="54"/>
      <c r="I64" s="54"/>
      <c r="K64" s="54"/>
      <c r="M64" s="54"/>
      <c r="O64" s="54"/>
      <c r="Q64" s="54"/>
      <c r="S64" s="54"/>
      <c r="U64" s="54"/>
      <c r="W64" s="54"/>
      <c r="Y64" s="54"/>
      <c r="AA64" s="54"/>
      <c r="AC64" s="54"/>
      <c r="AE64" s="54"/>
      <c r="AG64" s="54"/>
      <c r="AI64" s="54"/>
      <c r="AK64" s="54"/>
      <c r="AM64" s="54"/>
      <c r="AO64" s="54"/>
      <c r="AQ64" s="54"/>
      <c r="AS64" s="54"/>
      <c r="BA64" s="58">
        <v>41</v>
      </c>
      <c r="BC64" s="58"/>
      <c r="BU64" s="54">
        <f t="shared" si="0"/>
        <v>0</v>
      </c>
      <c r="BV64" s="54">
        <f t="shared" si="1"/>
        <v>0</v>
      </c>
      <c r="BW64" s="54">
        <f t="shared" si="2"/>
        <v>0</v>
      </c>
      <c r="BX64" s="54">
        <f t="shared" si="3"/>
        <v>0</v>
      </c>
      <c r="BY64" s="54">
        <f t="shared" si="4"/>
        <v>0</v>
      </c>
      <c r="BZ64" s="26">
        <f t="shared" si="5"/>
        <v>0</v>
      </c>
    </row>
    <row r="65" spans="1:78" ht="15">
      <c r="A65" s="81" t="s">
        <v>265</v>
      </c>
      <c r="B65" s="78" t="s">
        <v>8</v>
      </c>
      <c r="C65" s="22"/>
      <c r="E65" s="54">
        <v>18</v>
      </c>
      <c r="F65" s="5">
        <v>13</v>
      </c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8" t="s">
        <v>7</v>
      </c>
      <c r="AE65" s="58"/>
      <c r="AG65" s="25">
        <v>12</v>
      </c>
      <c r="AH65" s="23">
        <v>22</v>
      </c>
      <c r="AI65" s="58" t="s">
        <v>331</v>
      </c>
      <c r="AK65" s="58"/>
      <c r="AM65" s="54">
        <v>13</v>
      </c>
      <c r="AN65" s="23">
        <v>20</v>
      </c>
      <c r="AO65" s="54">
        <v>18</v>
      </c>
      <c r="AP65" s="23">
        <v>13</v>
      </c>
      <c r="AQ65" s="58">
        <v>68</v>
      </c>
      <c r="AS65" s="54">
        <v>10</v>
      </c>
      <c r="AT65" s="23">
        <v>26</v>
      </c>
      <c r="AW65" s="54">
        <v>7</v>
      </c>
      <c r="AX65" s="53">
        <v>36</v>
      </c>
      <c r="AY65" s="54">
        <v>10</v>
      </c>
      <c r="AZ65" s="53">
        <v>26</v>
      </c>
      <c r="BA65" s="58" t="s">
        <v>331</v>
      </c>
      <c r="BC65" s="58">
        <v>46</v>
      </c>
      <c r="BE65" s="54">
        <v>29</v>
      </c>
      <c r="BF65" s="53">
        <v>2</v>
      </c>
      <c r="BM65" s="54">
        <v>1</v>
      </c>
      <c r="BN65" s="77">
        <v>100</v>
      </c>
      <c r="BO65" s="54">
        <v>3</v>
      </c>
      <c r="BP65" s="77">
        <v>60</v>
      </c>
      <c r="BQ65" s="54">
        <v>18</v>
      </c>
      <c r="BR65" s="77">
        <v>13</v>
      </c>
      <c r="BS65" s="54">
        <v>8</v>
      </c>
      <c r="BT65" s="77">
        <v>32</v>
      </c>
      <c r="BU65" s="54">
        <f t="shared" si="0"/>
        <v>363</v>
      </c>
      <c r="BV65" s="54">
        <f t="shared" si="1"/>
        <v>0</v>
      </c>
      <c r="BW65" s="54">
        <f t="shared" si="2"/>
        <v>0</v>
      </c>
      <c r="BX65" s="54">
        <f t="shared" si="3"/>
        <v>33</v>
      </c>
      <c r="BY65" s="54">
        <f t="shared" si="4"/>
        <v>254</v>
      </c>
      <c r="BZ65" s="26">
        <f t="shared" si="5"/>
        <v>76</v>
      </c>
    </row>
    <row r="66" spans="1:78" ht="15">
      <c r="A66" s="81" t="s">
        <v>266</v>
      </c>
      <c r="B66" s="78" t="s">
        <v>10</v>
      </c>
      <c r="C66" s="54"/>
      <c r="E66" s="54">
        <v>16</v>
      </c>
      <c r="F66" s="5">
        <v>15</v>
      </c>
      <c r="G66" s="25">
        <v>19</v>
      </c>
      <c r="H66" s="5">
        <v>12</v>
      </c>
      <c r="I66" s="25">
        <v>6</v>
      </c>
      <c r="J66" s="5">
        <v>40</v>
      </c>
      <c r="K66" s="27" t="s">
        <v>7</v>
      </c>
      <c r="M66" s="27"/>
      <c r="O66" s="27"/>
      <c r="Q66" s="54">
        <v>14</v>
      </c>
      <c r="R66" s="15">
        <v>18</v>
      </c>
      <c r="S66" s="54">
        <v>15</v>
      </c>
      <c r="T66" s="15">
        <v>16</v>
      </c>
      <c r="U66" s="58" t="s">
        <v>352</v>
      </c>
      <c r="W66" s="54">
        <v>14</v>
      </c>
      <c r="X66" s="23">
        <v>18</v>
      </c>
      <c r="Y66" s="54">
        <v>9</v>
      </c>
      <c r="Z66" s="23">
        <v>15</v>
      </c>
      <c r="AA66" s="54"/>
      <c r="AC66" s="58">
        <v>49</v>
      </c>
      <c r="AE66" s="58"/>
      <c r="AG66" s="25">
        <v>11</v>
      </c>
      <c r="AH66" s="23">
        <v>24</v>
      </c>
      <c r="AI66" s="54">
        <v>19</v>
      </c>
      <c r="AJ66" s="23">
        <v>12</v>
      </c>
      <c r="AK66" s="54"/>
      <c r="AM66" s="54">
        <v>17</v>
      </c>
      <c r="AN66" s="23">
        <v>14</v>
      </c>
      <c r="AO66" s="54">
        <v>5</v>
      </c>
      <c r="AP66" s="23">
        <v>45</v>
      </c>
      <c r="AQ66" s="58">
        <v>65</v>
      </c>
      <c r="AS66" s="54">
        <v>5</v>
      </c>
      <c r="AT66" s="23">
        <v>45</v>
      </c>
      <c r="AW66" s="54">
        <v>29</v>
      </c>
      <c r="AX66" s="53">
        <v>2</v>
      </c>
      <c r="AY66" s="54">
        <v>11</v>
      </c>
      <c r="AZ66" s="53">
        <v>24</v>
      </c>
      <c r="BA66" s="54">
        <v>18</v>
      </c>
      <c r="BB66" s="53">
        <v>13</v>
      </c>
      <c r="BE66" s="54">
        <v>28</v>
      </c>
      <c r="BF66" s="53">
        <v>3</v>
      </c>
      <c r="BM66" s="54">
        <v>31</v>
      </c>
      <c r="BO66" s="54">
        <v>22</v>
      </c>
      <c r="BP66" s="77">
        <v>9</v>
      </c>
      <c r="BQ66" s="54">
        <v>28</v>
      </c>
      <c r="BR66" s="77">
        <v>3</v>
      </c>
      <c r="BS66" s="54">
        <v>6</v>
      </c>
      <c r="BT66" s="77">
        <v>40</v>
      </c>
      <c r="BU66" s="54">
        <f aca="true" t="shared" si="6" ref="BU66:BU129">+D66+F66+H66+J66+L66+N66+P66+T66+R66+V66+X66+Z66+AB66+AD66+AF66+AH66+AJ66+AL66+AN66+AP66+AR66+AT66+AV66+AX66+AZ66+BB66+BD66+BF66+BH66+BJ66+BL66+BN66+BP66+BR66+BT66</f>
        <v>368</v>
      </c>
      <c r="BV66" s="54">
        <f aca="true" t="shared" si="7" ref="BV66:BV129">+D66+P66+AB66+AF66+AL66+AR66+AV66+BH66+BL66</f>
        <v>0</v>
      </c>
      <c r="BW66" s="54">
        <f aca="true" t="shared" si="8" ref="BW66:BW129">+L66+N66+V66+AD66+BD66+BJ66</f>
        <v>0</v>
      </c>
      <c r="BX66" s="54">
        <f aca="true" t="shared" si="9" ref="BX66:BX129">+H66+J66+R66+AN66+BB66+BR66</f>
        <v>100</v>
      </c>
      <c r="BY66" s="54">
        <f aca="true" t="shared" si="10" ref="BY66:BY129">+F66+T66+X66+AJ66+AP66+AX66+BN66+BP66+BT66</f>
        <v>157</v>
      </c>
      <c r="BZ66" s="26">
        <f aca="true" t="shared" si="11" ref="BZ66:BZ129">+AH66+AT66+AZ66+BF66</f>
        <v>96</v>
      </c>
    </row>
    <row r="67" spans="1:78" ht="15">
      <c r="A67" s="81" t="s">
        <v>267</v>
      </c>
      <c r="B67" s="59" t="s">
        <v>11</v>
      </c>
      <c r="C67" s="54"/>
      <c r="E67" s="27" t="s">
        <v>331</v>
      </c>
      <c r="G67" s="27">
        <v>49</v>
      </c>
      <c r="I67" s="27">
        <v>40</v>
      </c>
      <c r="K67" s="27"/>
      <c r="M67" s="27"/>
      <c r="O67" s="27"/>
      <c r="Q67" s="58">
        <v>44</v>
      </c>
      <c r="S67" s="58">
        <v>51</v>
      </c>
      <c r="U67" s="58"/>
      <c r="W67" s="58"/>
      <c r="Y67" s="58"/>
      <c r="AA67" s="58"/>
      <c r="AC67" s="58"/>
      <c r="AE67" s="58"/>
      <c r="AG67" s="58"/>
      <c r="AI67" s="58" t="s">
        <v>331</v>
      </c>
      <c r="AK67" s="58"/>
      <c r="AM67" s="58">
        <v>35</v>
      </c>
      <c r="AO67" s="58">
        <v>47</v>
      </c>
      <c r="AQ67" s="58"/>
      <c r="AS67" s="58"/>
      <c r="AU67" s="58"/>
      <c r="AW67" s="58">
        <v>41</v>
      </c>
      <c r="AY67" s="58"/>
      <c r="BA67" s="58" t="s">
        <v>331</v>
      </c>
      <c r="BC67" s="58"/>
      <c r="BM67" s="54">
        <v>27</v>
      </c>
      <c r="BN67" s="77">
        <v>4</v>
      </c>
      <c r="BO67" s="54">
        <v>25</v>
      </c>
      <c r="BP67" s="77">
        <v>6</v>
      </c>
      <c r="BQ67" s="54">
        <v>38</v>
      </c>
      <c r="BU67" s="54">
        <f t="shared" si="6"/>
        <v>10</v>
      </c>
      <c r="BV67" s="54">
        <f t="shared" si="7"/>
        <v>0</v>
      </c>
      <c r="BW67" s="54">
        <f t="shared" si="8"/>
        <v>0</v>
      </c>
      <c r="BX67" s="54">
        <f t="shared" si="9"/>
        <v>0</v>
      </c>
      <c r="BY67" s="54">
        <f t="shared" si="10"/>
        <v>10</v>
      </c>
      <c r="BZ67" s="26">
        <f t="shared" si="11"/>
        <v>0</v>
      </c>
    </row>
    <row r="68" spans="1:78" ht="15">
      <c r="A68" s="70" t="s">
        <v>357</v>
      </c>
      <c r="B68" s="70" t="s">
        <v>11</v>
      </c>
      <c r="C68" s="54"/>
      <c r="E68" s="54"/>
      <c r="G68" s="54"/>
      <c r="I68" s="27">
        <v>49</v>
      </c>
      <c r="K68" s="27">
        <v>34</v>
      </c>
      <c r="M68" s="27">
        <v>44</v>
      </c>
      <c r="O68" s="27"/>
      <c r="Q68" s="27"/>
      <c r="S68" s="27"/>
      <c r="U68" s="58">
        <v>39</v>
      </c>
      <c r="W68" s="58"/>
      <c r="Y68" s="58"/>
      <c r="AA68" s="58"/>
      <c r="AC68" s="58">
        <v>40</v>
      </c>
      <c r="AE68" s="58"/>
      <c r="AG68" s="58"/>
      <c r="AI68" s="58"/>
      <c r="AK68" s="58"/>
      <c r="AM68" s="58"/>
      <c r="AO68" s="58"/>
      <c r="AQ68" s="58">
        <v>37</v>
      </c>
      <c r="AS68" s="58"/>
      <c r="AU68" s="58">
        <v>41</v>
      </c>
      <c r="AW68" s="58"/>
      <c r="AY68" s="58"/>
      <c r="BA68" s="54">
        <v>11</v>
      </c>
      <c r="BB68" s="53">
        <v>24</v>
      </c>
      <c r="BC68" s="54">
        <v>18</v>
      </c>
      <c r="BD68" s="53">
        <v>13</v>
      </c>
      <c r="BI68" s="54" t="s">
        <v>7</v>
      </c>
      <c r="BM68" s="54">
        <v>53</v>
      </c>
      <c r="BO68" s="54">
        <v>52</v>
      </c>
      <c r="BQ68" s="54">
        <v>49</v>
      </c>
      <c r="BU68" s="54">
        <f t="shared" si="6"/>
        <v>37</v>
      </c>
      <c r="BV68" s="54">
        <f t="shared" si="7"/>
        <v>0</v>
      </c>
      <c r="BW68" s="54">
        <f t="shared" si="8"/>
        <v>13</v>
      </c>
      <c r="BX68" s="54">
        <f t="shared" si="9"/>
        <v>24</v>
      </c>
      <c r="BY68" s="54">
        <f t="shared" si="10"/>
        <v>0</v>
      </c>
      <c r="BZ68" s="26">
        <f t="shared" si="11"/>
        <v>0</v>
      </c>
    </row>
    <row r="69" spans="1:78" ht="15">
      <c r="A69" s="28" t="s">
        <v>350</v>
      </c>
      <c r="B69" s="78" t="s">
        <v>11</v>
      </c>
      <c r="C69" s="54"/>
      <c r="E69" s="54"/>
      <c r="G69" s="27">
        <v>63</v>
      </c>
      <c r="I69" s="27" t="s">
        <v>331</v>
      </c>
      <c r="K69" s="27"/>
      <c r="M69" s="27"/>
      <c r="O69" s="27"/>
      <c r="Q69" s="58">
        <v>44</v>
      </c>
      <c r="S69" s="58"/>
      <c r="U69" s="58"/>
      <c r="W69" s="58"/>
      <c r="Y69" s="58"/>
      <c r="AA69" s="58"/>
      <c r="AC69" s="58"/>
      <c r="AE69" s="58"/>
      <c r="AG69" s="58"/>
      <c r="AI69" s="58"/>
      <c r="AK69" s="58"/>
      <c r="AM69" s="58" t="s">
        <v>331</v>
      </c>
      <c r="AO69" s="58"/>
      <c r="AQ69" s="58"/>
      <c r="AS69" s="58"/>
      <c r="AU69" s="58"/>
      <c r="AW69" s="58"/>
      <c r="AY69" s="58"/>
      <c r="BA69" s="58">
        <v>49</v>
      </c>
      <c r="BC69" s="58"/>
      <c r="BU69" s="54">
        <f t="shared" si="6"/>
        <v>0</v>
      </c>
      <c r="BV69" s="54">
        <f t="shared" si="7"/>
        <v>0</v>
      </c>
      <c r="BW69" s="54">
        <f t="shared" si="8"/>
        <v>0</v>
      </c>
      <c r="BX69" s="54">
        <f t="shared" si="9"/>
        <v>0</v>
      </c>
      <c r="BY69" s="54">
        <f t="shared" si="10"/>
        <v>0</v>
      </c>
      <c r="BZ69" s="26">
        <f t="shared" si="11"/>
        <v>0</v>
      </c>
    </row>
    <row r="70" spans="1:78" ht="15">
      <c r="A70" s="81" t="s">
        <v>268</v>
      </c>
      <c r="B70" s="78" t="s">
        <v>5</v>
      </c>
      <c r="C70" s="54"/>
      <c r="E70" s="27">
        <v>56</v>
      </c>
      <c r="G70" s="54"/>
      <c r="I70" s="54"/>
      <c r="K70" s="54"/>
      <c r="M70" s="54"/>
      <c r="O70" s="54"/>
      <c r="Q70" s="54"/>
      <c r="S70" s="58">
        <v>43</v>
      </c>
      <c r="U70" s="58"/>
      <c r="W70" s="58"/>
      <c r="Y70" s="58"/>
      <c r="AA70" s="58"/>
      <c r="AC70" s="58"/>
      <c r="AE70" s="58"/>
      <c r="AG70" s="58"/>
      <c r="AI70" s="58"/>
      <c r="AK70" s="58"/>
      <c r="AM70" s="58"/>
      <c r="AO70" s="58"/>
      <c r="AQ70" s="58"/>
      <c r="AS70" s="58"/>
      <c r="AU70" s="58"/>
      <c r="AW70" s="58">
        <v>48</v>
      </c>
      <c r="AY70" s="54">
        <v>21</v>
      </c>
      <c r="AZ70" s="53">
        <v>10</v>
      </c>
      <c r="BA70" s="58" t="s">
        <v>331</v>
      </c>
      <c r="BC70" s="58"/>
      <c r="BM70" s="54" t="s">
        <v>331</v>
      </c>
      <c r="BO70" s="54">
        <v>35</v>
      </c>
      <c r="BQ70" s="54">
        <v>29</v>
      </c>
      <c r="BR70" s="77">
        <v>2</v>
      </c>
      <c r="BU70" s="54">
        <f t="shared" si="6"/>
        <v>12</v>
      </c>
      <c r="BV70" s="54">
        <f t="shared" si="7"/>
        <v>0</v>
      </c>
      <c r="BW70" s="54">
        <f t="shared" si="8"/>
        <v>0</v>
      </c>
      <c r="BX70" s="54">
        <f t="shared" si="9"/>
        <v>2</v>
      </c>
      <c r="BY70" s="54">
        <f t="shared" si="10"/>
        <v>0</v>
      </c>
      <c r="BZ70" s="26">
        <f t="shared" si="11"/>
        <v>10</v>
      </c>
    </row>
    <row r="71" spans="1:78" ht="15">
      <c r="A71" s="81" t="s">
        <v>453</v>
      </c>
      <c r="B71" s="70" t="s">
        <v>8</v>
      </c>
      <c r="C71" s="54"/>
      <c r="E71" s="54"/>
      <c r="G71" s="54"/>
      <c r="I71" s="54"/>
      <c r="K71" s="54"/>
      <c r="M71" s="54"/>
      <c r="O71" s="54"/>
      <c r="Q71" s="54"/>
      <c r="S71" s="58">
        <v>41</v>
      </c>
      <c r="U71" s="58"/>
      <c r="W71" s="58">
        <v>33</v>
      </c>
      <c r="Y71" s="58"/>
      <c r="AA71" s="58"/>
      <c r="AC71" s="58"/>
      <c r="AE71" s="58"/>
      <c r="AG71" s="58"/>
      <c r="AI71" s="58"/>
      <c r="AK71" s="58"/>
      <c r="AM71" s="58"/>
      <c r="AO71" s="58"/>
      <c r="AQ71" s="58"/>
      <c r="AS71" s="58"/>
      <c r="AU71" s="58"/>
      <c r="AW71" s="58"/>
      <c r="AY71" s="58"/>
      <c r="BA71" s="58"/>
      <c r="BC71" s="58"/>
      <c r="BU71" s="54">
        <f t="shared" si="6"/>
        <v>0</v>
      </c>
      <c r="BV71" s="54">
        <f t="shared" si="7"/>
        <v>0</v>
      </c>
      <c r="BW71" s="54">
        <f t="shared" si="8"/>
        <v>0</v>
      </c>
      <c r="BX71" s="54">
        <f t="shared" si="9"/>
        <v>0</v>
      </c>
      <c r="BY71" s="54">
        <f t="shared" si="10"/>
        <v>0</v>
      </c>
      <c r="BZ71" s="26">
        <f t="shared" si="11"/>
        <v>0</v>
      </c>
    </row>
    <row r="72" spans="1:78" ht="15">
      <c r="A72" s="70" t="s">
        <v>426</v>
      </c>
      <c r="B72" s="70" t="s">
        <v>1</v>
      </c>
      <c r="C72" s="54"/>
      <c r="E72" s="54"/>
      <c r="G72" s="54"/>
      <c r="I72" s="54"/>
      <c r="K72" s="54"/>
      <c r="M72" s="27">
        <v>38</v>
      </c>
      <c r="O72" s="27"/>
      <c r="Q72" s="27"/>
      <c r="S72" s="27"/>
      <c r="U72" s="54">
        <v>12</v>
      </c>
      <c r="V72" s="15">
        <v>22</v>
      </c>
      <c r="W72" s="54"/>
      <c r="Y72" s="54"/>
      <c r="AA72" s="54"/>
      <c r="AC72" s="58">
        <v>44</v>
      </c>
      <c r="AE72" s="58"/>
      <c r="AG72" s="58"/>
      <c r="AI72" s="58"/>
      <c r="AK72" s="58"/>
      <c r="AM72" s="58"/>
      <c r="AO72" s="58"/>
      <c r="AQ72" s="58"/>
      <c r="AS72" s="58"/>
      <c r="AU72" s="58"/>
      <c r="AW72" s="58"/>
      <c r="AY72" s="58"/>
      <c r="BA72" s="54">
        <v>10</v>
      </c>
      <c r="BB72" s="53">
        <v>26</v>
      </c>
      <c r="BC72" s="54">
        <v>12</v>
      </c>
      <c r="BD72" s="53">
        <v>22</v>
      </c>
      <c r="BI72" s="54" t="s">
        <v>7</v>
      </c>
      <c r="BQ72" s="54">
        <v>36</v>
      </c>
      <c r="BU72" s="54">
        <f t="shared" si="6"/>
        <v>70</v>
      </c>
      <c r="BV72" s="54">
        <f t="shared" si="7"/>
        <v>0</v>
      </c>
      <c r="BW72" s="54">
        <f t="shared" si="8"/>
        <v>44</v>
      </c>
      <c r="BX72" s="54">
        <f t="shared" si="9"/>
        <v>26</v>
      </c>
      <c r="BY72" s="54">
        <f t="shared" si="10"/>
        <v>0</v>
      </c>
      <c r="BZ72" s="26">
        <f t="shared" si="11"/>
        <v>0</v>
      </c>
    </row>
    <row r="73" spans="1:78" ht="15">
      <c r="A73" s="70" t="s">
        <v>424</v>
      </c>
      <c r="B73" s="70" t="s">
        <v>9</v>
      </c>
      <c r="C73" s="54"/>
      <c r="E73" s="54"/>
      <c r="G73" s="54"/>
      <c r="I73" s="54"/>
      <c r="K73" s="54"/>
      <c r="M73" s="27">
        <v>45</v>
      </c>
      <c r="O73" s="27"/>
      <c r="Q73" s="27"/>
      <c r="S73" s="27"/>
      <c r="U73" s="58">
        <v>54</v>
      </c>
      <c r="W73" s="58"/>
      <c r="Y73" s="58"/>
      <c r="AA73" s="58"/>
      <c r="AC73" s="58"/>
      <c r="AE73" s="58"/>
      <c r="AG73" s="58"/>
      <c r="AI73" s="58"/>
      <c r="AK73" s="58"/>
      <c r="AM73" s="58"/>
      <c r="AO73" s="58"/>
      <c r="AQ73" s="58"/>
      <c r="AS73" s="58"/>
      <c r="AU73" s="58"/>
      <c r="AW73" s="58"/>
      <c r="AY73" s="58"/>
      <c r="BA73" s="58"/>
      <c r="BC73" s="58"/>
      <c r="BU73" s="54">
        <f t="shared" si="6"/>
        <v>0</v>
      </c>
      <c r="BV73" s="54">
        <f t="shared" si="7"/>
        <v>0</v>
      </c>
      <c r="BW73" s="54">
        <f t="shared" si="8"/>
        <v>0</v>
      </c>
      <c r="BX73" s="54">
        <f t="shared" si="9"/>
        <v>0</v>
      </c>
      <c r="BY73" s="54">
        <f t="shared" si="10"/>
        <v>0</v>
      </c>
      <c r="BZ73" s="26">
        <f t="shared" si="11"/>
        <v>0</v>
      </c>
    </row>
    <row r="74" spans="1:78" ht="15">
      <c r="A74" s="81" t="s">
        <v>269</v>
      </c>
      <c r="B74" s="59" t="s">
        <v>11</v>
      </c>
      <c r="C74" s="54"/>
      <c r="D74" s="53"/>
      <c r="E74" s="27">
        <v>36</v>
      </c>
      <c r="F74" s="53"/>
      <c r="G74" s="25">
        <v>20</v>
      </c>
      <c r="H74" s="53">
        <v>11</v>
      </c>
      <c r="I74" s="27">
        <v>31</v>
      </c>
      <c r="J74" s="53"/>
      <c r="K74" s="27"/>
      <c r="L74" s="53"/>
      <c r="M74" s="27"/>
      <c r="N74" s="53"/>
      <c r="O74" s="27"/>
      <c r="P74" s="53"/>
      <c r="Q74" s="58">
        <v>47</v>
      </c>
      <c r="R74" s="53"/>
      <c r="S74" s="58">
        <v>33</v>
      </c>
      <c r="T74" s="53"/>
      <c r="U74" s="58"/>
      <c r="V74" s="53"/>
      <c r="W74" s="54">
        <v>20</v>
      </c>
      <c r="X74" s="53">
        <v>11</v>
      </c>
      <c r="Y74" s="54"/>
      <c r="Z74" s="53"/>
      <c r="AA74" s="54"/>
      <c r="AB74" s="53"/>
      <c r="AC74" s="54"/>
      <c r="AD74" s="53"/>
      <c r="AE74" s="54"/>
      <c r="AF74" s="53"/>
      <c r="AG74" s="54"/>
      <c r="AH74" s="53"/>
      <c r="AI74" s="54">
        <v>28</v>
      </c>
      <c r="AJ74" s="53">
        <v>3</v>
      </c>
      <c r="AK74" s="54"/>
      <c r="AL74" s="53"/>
      <c r="AM74" s="58" t="s">
        <v>331</v>
      </c>
      <c r="AN74" s="53"/>
      <c r="AO74" s="54">
        <v>28</v>
      </c>
      <c r="AP74" s="53">
        <v>3</v>
      </c>
      <c r="AQ74" s="54"/>
      <c r="AR74" s="53"/>
      <c r="AS74" s="54"/>
      <c r="AT74" s="53"/>
      <c r="AW74" s="58">
        <v>35</v>
      </c>
      <c r="AY74" s="58"/>
      <c r="BA74" s="58">
        <v>34</v>
      </c>
      <c r="BC74" s="58"/>
      <c r="BU74" s="54">
        <f t="shared" si="6"/>
        <v>28</v>
      </c>
      <c r="BV74" s="54">
        <f t="shared" si="7"/>
        <v>0</v>
      </c>
      <c r="BW74" s="54">
        <f t="shared" si="8"/>
        <v>0</v>
      </c>
      <c r="BX74" s="54">
        <f t="shared" si="9"/>
        <v>11</v>
      </c>
      <c r="BY74" s="54">
        <f t="shared" si="10"/>
        <v>17</v>
      </c>
      <c r="BZ74" s="26">
        <f t="shared" si="11"/>
        <v>0</v>
      </c>
    </row>
    <row r="75" spans="1:78" ht="15">
      <c r="A75" s="70" t="s">
        <v>243</v>
      </c>
      <c r="B75" s="78" t="s">
        <v>167</v>
      </c>
      <c r="C75" s="27">
        <v>43</v>
      </c>
      <c r="E75" s="54"/>
      <c r="G75" s="58"/>
      <c r="I75" s="58"/>
      <c r="K75" s="58"/>
      <c r="M75" s="58"/>
      <c r="O75" s="58"/>
      <c r="Q75" s="58"/>
      <c r="S75" s="58"/>
      <c r="U75" s="58"/>
      <c r="W75" s="58"/>
      <c r="Y75" s="58"/>
      <c r="AA75" s="58">
        <v>60</v>
      </c>
      <c r="AC75" s="58"/>
      <c r="AE75" s="58"/>
      <c r="AG75" s="58"/>
      <c r="AI75" s="58"/>
      <c r="AK75" s="58"/>
      <c r="AM75" s="58"/>
      <c r="AO75" s="58"/>
      <c r="AQ75" s="58"/>
      <c r="AS75" s="58"/>
      <c r="AU75" s="58"/>
      <c r="AW75" s="58"/>
      <c r="AY75" s="58"/>
      <c r="BA75" s="58"/>
      <c r="BC75" s="58"/>
      <c r="BE75" s="54">
        <v>21</v>
      </c>
      <c r="BF75" s="53">
        <v>10</v>
      </c>
      <c r="BG75" s="58" t="s">
        <v>7</v>
      </c>
      <c r="BK75" s="54">
        <v>40</v>
      </c>
      <c r="BU75" s="54">
        <f t="shared" si="6"/>
        <v>10</v>
      </c>
      <c r="BV75" s="54">
        <f t="shared" si="7"/>
        <v>0</v>
      </c>
      <c r="BW75" s="54">
        <f t="shared" si="8"/>
        <v>0</v>
      </c>
      <c r="BX75" s="54">
        <f t="shared" si="9"/>
        <v>0</v>
      </c>
      <c r="BY75" s="54">
        <f t="shared" si="10"/>
        <v>0</v>
      </c>
      <c r="BZ75" s="26">
        <f t="shared" si="11"/>
        <v>10</v>
      </c>
    </row>
    <row r="76" spans="1:78" ht="15">
      <c r="A76" s="81" t="s">
        <v>637</v>
      </c>
      <c r="B76" s="81" t="s">
        <v>167</v>
      </c>
      <c r="C76" s="54"/>
      <c r="E76" s="54"/>
      <c r="G76" s="54"/>
      <c r="I76" s="54"/>
      <c r="K76" s="54"/>
      <c r="M76" s="54"/>
      <c r="O76" s="54"/>
      <c r="Q76" s="54"/>
      <c r="S76" s="54"/>
      <c r="U76" s="54"/>
      <c r="W76" s="54"/>
      <c r="Y76" s="54"/>
      <c r="AA76" s="54"/>
      <c r="AC76" s="54"/>
      <c r="AE76" s="54"/>
      <c r="AG76" s="54"/>
      <c r="AI76" s="54"/>
      <c r="AK76" s="54"/>
      <c r="AM76" s="54"/>
      <c r="AO76" s="54"/>
      <c r="AQ76" s="54"/>
      <c r="AS76" s="54"/>
      <c r="BG76" s="58">
        <v>51</v>
      </c>
      <c r="BU76" s="54">
        <f t="shared" si="6"/>
        <v>0</v>
      </c>
      <c r="BV76" s="54">
        <f t="shared" si="7"/>
        <v>0</v>
      </c>
      <c r="BW76" s="54">
        <f t="shared" si="8"/>
        <v>0</v>
      </c>
      <c r="BX76" s="54">
        <f t="shared" si="9"/>
        <v>0</v>
      </c>
      <c r="BY76" s="54">
        <f t="shared" si="10"/>
        <v>0</v>
      </c>
      <c r="BZ76" s="26">
        <f t="shared" si="11"/>
        <v>0</v>
      </c>
    </row>
    <row r="77" spans="1:78" ht="15">
      <c r="A77" s="28" t="s">
        <v>633</v>
      </c>
      <c r="B77" s="70" t="s">
        <v>167</v>
      </c>
      <c r="C77" s="27"/>
      <c r="E77" s="54"/>
      <c r="G77" s="58"/>
      <c r="I77" s="58"/>
      <c r="K77" s="58"/>
      <c r="M77" s="58"/>
      <c r="O77" s="58"/>
      <c r="Q77" s="58"/>
      <c r="S77" s="58"/>
      <c r="U77" s="58"/>
      <c r="W77" s="58"/>
      <c r="Y77" s="58"/>
      <c r="AA77" s="58"/>
      <c r="AC77" s="58"/>
      <c r="AE77" s="58"/>
      <c r="AG77" s="58"/>
      <c r="AI77" s="58"/>
      <c r="AK77" s="58"/>
      <c r="AM77" s="58"/>
      <c r="AO77" s="58"/>
      <c r="AQ77" s="58"/>
      <c r="AS77" s="58"/>
      <c r="AU77" s="58"/>
      <c r="AW77" s="58"/>
      <c r="AY77" s="58"/>
      <c r="BA77" s="58"/>
      <c r="BC77" s="58"/>
      <c r="BE77" s="54" t="s">
        <v>249</v>
      </c>
      <c r="BU77" s="54">
        <f t="shared" si="6"/>
        <v>0</v>
      </c>
      <c r="BV77" s="54">
        <f t="shared" si="7"/>
        <v>0</v>
      </c>
      <c r="BW77" s="54">
        <f t="shared" si="8"/>
        <v>0</v>
      </c>
      <c r="BX77" s="54">
        <f t="shared" si="9"/>
        <v>0</v>
      </c>
      <c r="BY77" s="54">
        <f t="shared" si="10"/>
        <v>0</v>
      </c>
      <c r="BZ77" s="26">
        <f t="shared" si="11"/>
        <v>0</v>
      </c>
    </row>
    <row r="78" spans="1:78" ht="15">
      <c r="A78" s="45" t="s">
        <v>191</v>
      </c>
      <c r="B78" s="78" t="s">
        <v>8</v>
      </c>
      <c r="C78" s="54">
        <v>9</v>
      </c>
      <c r="D78" s="5">
        <v>29</v>
      </c>
      <c r="E78" s="54"/>
      <c r="G78" s="54"/>
      <c r="I78" s="54"/>
      <c r="K78" s="54"/>
      <c r="M78" s="54"/>
      <c r="O78" s="54">
        <v>11</v>
      </c>
      <c r="P78" s="5">
        <v>24</v>
      </c>
      <c r="Q78" s="54"/>
      <c r="S78" s="54"/>
      <c r="U78" s="54"/>
      <c r="W78" s="54"/>
      <c r="Y78" s="54"/>
      <c r="AA78" s="54">
        <v>19</v>
      </c>
      <c r="AB78" s="23">
        <v>12</v>
      </c>
      <c r="AC78" s="54"/>
      <c r="AE78" s="54" t="s">
        <v>553</v>
      </c>
      <c r="AG78" s="54"/>
      <c r="AI78" s="54"/>
      <c r="AK78" s="54">
        <v>15</v>
      </c>
      <c r="AL78" s="23">
        <v>16</v>
      </c>
      <c r="AM78" s="54"/>
      <c r="AO78" s="54"/>
      <c r="AQ78" s="54">
        <v>20</v>
      </c>
      <c r="AR78" s="23">
        <v>11</v>
      </c>
      <c r="AS78" s="54"/>
      <c r="AU78" s="58">
        <v>56</v>
      </c>
      <c r="AW78" s="58"/>
      <c r="AY78" s="58"/>
      <c r="BA78" s="58"/>
      <c r="BC78" s="58"/>
      <c r="BG78" s="54">
        <v>14</v>
      </c>
      <c r="BH78" s="53">
        <v>18</v>
      </c>
      <c r="BK78" s="54" t="s">
        <v>19</v>
      </c>
      <c r="BU78" s="54">
        <f t="shared" si="6"/>
        <v>110</v>
      </c>
      <c r="BV78" s="54">
        <f t="shared" si="7"/>
        <v>110</v>
      </c>
      <c r="BW78" s="54">
        <f t="shared" si="8"/>
        <v>0</v>
      </c>
      <c r="BX78" s="54">
        <f t="shared" si="9"/>
        <v>0</v>
      </c>
      <c r="BY78" s="54">
        <f t="shared" si="10"/>
        <v>0</v>
      </c>
      <c r="BZ78" s="26">
        <f t="shared" si="11"/>
        <v>0</v>
      </c>
    </row>
    <row r="79" spans="1:78" ht="15">
      <c r="A79" s="81" t="s">
        <v>270</v>
      </c>
      <c r="B79" s="78" t="s">
        <v>8</v>
      </c>
      <c r="C79" s="22"/>
      <c r="E79" s="54">
        <v>20</v>
      </c>
      <c r="F79" s="5">
        <v>11</v>
      </c>
      <c r="G79" s="27">
        <v>31</v>
      </c>
      <c r="I79" s="27">
        <v>41</v>
      </c>
      <c r="K79" s="27">
        <v>50</v>
      </c>
      <c r="M79" s="27"/>
      <c r="O79" s="27"/>
      <c r="Q79" s="54">
        <v>28</v>
      </c>
      <c r="R79" s="15">
        <v>3</v>
      </c>
      <c r="S79" s="58" t="s">
        <v>331</v>
      </c>
      <c r="U79" s="58"/>
      <c r="W79" s="54">
        <v>16</v>
      </c>
      <c r="X79" s="23">
        <v>15</v>
      </c>
      <c r="Y79" s="54"/>
      <c r="AA79" s="54"/>
      <c r="AC79" s="54"/>
      <c r="AE79" s="54"/>
      <c r="AG79" s="25" t="s">
        <v>19</v>
      </c>
      <c r="AI79" s="58" t="s">
        <v>331</v>
      </c>
      <c r="AK79" s="58"/>
      <c r="AM79" s="58" t="s">
        <v>331</v>
      </c>
      <c r="AO79" s="58">
        <v>43</v>
      </c>
      <c r="AQ79" s="58">
        <v>72</v>
      </c>
      <c r="AS79" s="54">
        <v>14</v>
      </c>
      <c r="AW79" s="54">
        <v>15</v>
      </c>
      <c r="AX79" s="53">
        <v>16</v>
      </c>
      <c r="AY79" s="54">
        <v>13</v>
      </c>
      <c r="AZ79" s="53">
        <v>20</v>
      </c>
      <c r="BA79" s="58">
        <v>37</v>
      </c>
      <c r="BC79" s="58"/>
      <c r="BM79" s="54">
        <v>20</v>
      </c>
      <c r="BN79" s="77">
        <v>11</v>
      </c>
      <c r="BO79" s="54">
        <v>17</v>
      </c>
      <c r="BP79" s="77">
        <v>14</v>
      </c>
      <c r="BQ79" s="54">
        <v>44</v>
      </c>
      <c r="BU79" s="54">
        <f t="shared" si="6"/>
        <v>90</v>
      </c>
      <c r="BV79" s="54">
        <f t="shared" si="7"/>
        <v>0</v>
      </c>
      <c r="BW79" s="54">
        <f t="shared" si="8"/>
        <v>0</v>
      </c>
      <c r="BX79" s="54">
        <f t="shared" si="9"/>
        <v>3</v>
      </c>
      <c r="BY79" s="54">
        <f t="shared" si="10"/>
        <v>67</v>
      </c>
      <c r="BZ79" s="26">
        <f t="shared" si="11"/>
        <v>20</v>
      </c>
    </row>
    <row r="80" spans="1:78" ht="15">
      <c r="A80" s="70" t="s">
        <v>343</v>
      </c>
      <c r="B80" s="59" t="s">
        <v>14</v>
      </c>
      <c r="C80" s="54"/>
      <c r="G80" s="25">
        <v>30</v>
      </c>
      <c r="H80" s="5">
        <v>1</v>
      </c>
      <c r="I80" s="27" t="s">
        <v>331</v>
      </c>
      <c r="K80" s="27">
        <v>43</v>
      </c>
      <c r="M80" s="27" t="s">
        <v>7</v>
      </c>
      <c r="O80" s="27"/>
      <c r="Q80" s="58" t="s">
        <v>331</v>
      </c>
      <c r="S80" s="58"/>
      <c r="U80" s="58" t="s">
        <v>7</v>
      </c>
      <c r="W80" s="58"/>
      <c r="Y80" s="58"/>
      <c r="AA80" s="58"/>
      <c r="AC80" s="58">
        <v>46</v>
      </c>
      <c r="AE80" s="58"/>
      <c r="AG80" s="58"/>
      <c r="AI80" s="58"/>
      <c r="AK80" s="58"/>
      <c r="AM80" s="54">
        <v>19</v>
      </c>
      <c r="AN80" s="23">
        <v>12</v>
      </c>
      <c r="AO80" s="58"/>
      <c r="AQ80" s="58"/>
      <c r="AS80" s="58"/>
      <c r="AU80" s="58"/>
      <c r="AW80" s="58"/>
      <c r="AY80" s="58"/>
      <c r="BA80" s="58">
        <v>36</v>
      </c>
      <c r="BC80" s="58">
        <v>43</v>
      </c>
      <c r="BI80" s="54" t="s">
        <v>7</v>
      </c>
      <c r="BU80" s="54">
        <f t="shared" si="6"/>
        <v>13</v>
      </c>
      <c r="BV80" s="54">
        <f t="shared" si="7"/>
        <v>0</v>
      </c>
      <c r="BW80" s="54">
        <f t="shared" si="8"/>
        <v>0</v>
      </c>
      <c r="BX80" s="54">
        <f t="shared" si="9"/>
        <v>13</v>
      </c>
      <c r="BY80" s="54">
        <f t="shared" si="10"/>
        <v>0</v>
      </c>
      <c r="BZ80" s="26">
        <f t="shared" si="11"/>
        <v>0</v>
      </c>
    </row>
    <row r="81" spans="1:78" ht="15">
      <c r="A81" s="70" t="s">
        <v>346</v>
      </c>
      <c r="B81" s="78" t="s">
        <v>5</v>
      </c>
      <c r="C81" s="54"/>
      <c r="E81" s="54"/>
      <c r="G81" s="27">
        <v>32</v>
      </c>
      <c r="I81" s="25">
        <v>10</v>
      </c>
      <c r="J81" s="5">
        <v>26</v>
      </c>
      <c r="K81" s="54">
        <v>25</v>
      </c>
      <c r="L81" s="5">
        <v>6</v>
      </c>
      <c r="M81" s="27">
        <v>31</v>
      </c>
      <c r="O81" s="27"/>
      <c r="Q81" s="54">
        <v>26</v>
      </c>
      <c r="R81" s="15">
        <v>5</v>
      </c>
      <c r="S81" s="54"/>
      <c r="U81" s="54">
        <v>9</v>
      </c>
      <c r="V81" s="15">
        <v>29</v>
      </c>
      <c r="W81" s="54"/>
      <c r="Y81" s="54"/>
      <c r="AA81" s="54"/>
      <c r="AC81" s="54">
        <v>27</v>
      </c>
      <c r="AD81" s="23">
        <v>4</v>
      </c>
      <c r="AE81" s="54"/>
      <c r="AG81" s="54"/>
      <c r="AI81" s="54"/>
      <c r="AK81" s="54"/>
      <c r="AM81" s="54">
        <v>13</v>
      </c>
      <c r="AN81" s="23">
        <v>20</v>
      </c>
      <c r="AO81" s="54"/>
      <c r="AQ81" s="54"/>
      <c r="AS81" s="54"/>
      <c r="BA81" s="58" t="s">
        <v>329</v>
      </c>
      <c r="BC81" s="58" t="s">
        <v>352</v>
      </c>
      <c r="BI81" s="54" t="s">
        <v>7</v>
      </c>
      <c r="BO81" s="54">
        <v>49</v>
      </c>
      <c r="BQ81" s="54">
        <v>13</v>
      </c>
      <c r="BR81" s="77">
        <v>20</v>
      </c>
      <c r="BU81" s="54">
        <f t="shared" si="6"/>
        <v>110</v>
      </c>
      <c r="BV81" s="54">
        <f t="shared" si="7"/>
        <v>0</v>
      </c>
      <c r="BW81" s="54">
        <f t="shared" si="8"/>
        <v>39</v>
      </c>
      <c r="BX81" s="54">
        <f t="shared" si="9"/>
        <v>71</v>
      </c>
      <c r="BY81" s="54">
        <f t="shared" si="10"/>
        <v>0</v>
      </c>
      <c r="BZ81" s="26">
        <f t="shared" si="11"/>
        <v>0</v>
      </c>
    </row>
    <row r="82" spans="1:78" ht="15">
      <c r="A82" s="81" t="s">
        <v>484</v>
      </c>
      <c r="B82" s="81" t="s">
        <v>5</v>
      </c>
      <c r="C82" s="54"/>
      <c r="E82" s="54"/>
      <c r="G82" s="54"/>
      <c r="I82" s="54"/>
      <c r="K82" s="54"/>
      <c r="M82" s="54"/>
      <c r="O82" s="54"/>
      <c r="Q82" s="54"/>
      <c r="S82" s="54"/>
      <c r="U82" s="54"/>
      <c r="W82" s="58" t="s">
        <v>331</v>
      </c>
      <c r="Y82" s="58"/>
      <c r="AA82" s="58"/>
      <c r="AC82" s="58"/>
      <c r="AE82" s="58"/>
      <c r="AG82" s="58"/>
      <c r="AI82" s="58"/>
      <c r="AK82" s="58"/>
      <c r="AM82" s="58"/>
      <c r="AO82" s="58"/>
      <c r="AQ82" s="58"/>
      <c r="AS82" s="58"/>
      <c r="AU82" s="58"/>
      <c r="AW82" s="58"/>
      <c r="AY82" s="58"/>
      <c r="BA82" s="58"/>
      <c r="BC82" s="58"/>
      <c r="BU82" s="54">
        <f t="shared" si="6"/>
        <v>0</v>
      </c>
      <c r="BV82" s="54">
        <f t="shared" si="7"/>
        <v>0</v>
      </c>
      <c r="BW82" s="54">
        <f t="shared" si="8"/>
        <v>0</v>
      </c>
      <c r="BX82" s="54">
        <f t="shared" si="9"/>
        <v>0</v>
      </c>
      <c r="BY82" s="54">
        <f t="shared" si="10"/>
        <v>0</v>
      </c>
      <c r="BZ82" s="26">
        <f t="shared" si="11"/>
        <v>0</v>
      </c>
    </row>
    <row r="83" spans="1:78" ht="15">
      <c r="A83" s="70" t="s">
        <v>175</v>
      </c>
      <c r="B83" s="78" t="s">
        <v>1</v>
      </c>
      <c r="C83" s="6">
        <v>1</v>
      </c>
      <c r="D83" s="5">
        <v>100</v>
      </c>
      <c r="E83" s="54"/>
      <c r="G83" s="54"/>
      <c r="I83" s="54"/>
      <c r="K83" s="27" t="s">
        <v>7</v>
      </c>
      <c r="M83" s="27" t="s">
        <v>7</v>
      </c>
      <c r="O83" s="58" t="s">
        <v>7</v>
      </c>
      <c r="Q83" s="58"/>
      <c r="S83" s="58"/>
      <c r="U83" s="58">
        <v>43</v>
      </c>
      <c r="W83" s="58"/>
      <c r="Y83" s="58"/>
      <c r="AA83" s="54">
        <v>12</v>
      </c>
      <c r="AB83" s="23">
        <v>22</v>
      </c>
      <c r="AC83" s="54">
        <v>19</v>
      </c>
      <c r="AD83" s="23">
        <v>12</v>
      </c>
      <c r="AE83" s="58" t="s">
        <v>249</v>
      </c>
      <c r="AG83" s="58"/>
      <c r="AI83" s="58"/>
      <c r="AK83" s="54">
        <v>3</v>
      </c>
      <c r="AL83" s="23">
        <v>60</v>
      </c>
      <c r="AM83" s="54"/>
      <c r="AO83" s="54"/>
      <c r="AQ83" s="54">
        <v>1</v>
      </c>
      <c r="AR83" s="23">
        <v>100</v>
      </c>
      <c r="AS83" s="54"/>
      <c r="AU83" s="54">
        <v>1</v>
      </c>
      <c r="AV83" s="53">
        <v>100</v>
      </c>
      <c r="BC83" s="58" t="s">
        <v>7</v>
      </c>
      <c r="BE83" s="54" t="s">
        <v>19</v>
      </c>
      <c r="BG83" s="54">
        <v>3</v>
      </c>
      <c r="BH83" s="53">
        <v>60</v>
      </c>
      <c r="BK83" s="54" t="s">
        <v>249</v>
      </c>
      <c r="BU83" s="54">
        <f t="shared" si="6"/>
        <v>454</v>
      </c>
      <c r="BV83" s="54">
        <f t="shared" si="7"/>
        <v>442</v>
      </c>
      <c r="BW83" s="54">
        <f t="shared" si="8"/>
        <v>12</v>
      </c>
      <c r="BX83" s="54">
        <f t="shared" si="9"/>
        <v>0</v>
      </c>
      <c r="BY83" s="54">
        <f t="shared" si="10"/>
        <v>0</v>
      </c>
      <c r="BZ83" s="26">
        <f t="shared" si="11"/>
        <v>0</v>
      </c>
    </row>
    <row r="84" spans="1:78" ht="15">
      <c r="A84" s="28" t="s">
        <v>227</v>
      </c>
      <c r="B84" s="78" t="s">
        <v>11</v>
      </c>
      <c r="C84" s="27">
        <v>49</v>
      </c>
      <c r="E84" s="54"/>
      <c r="G84" s="58"/>
      <c r="I84" s="54"/>
      <c r="K84" s="54"/>
      <c r="M84" s="54"/>
      <c r="O84" s="54"/>
      <c r="Q84" s="54"/>
      <c r="S84" s="54"/>
      <c r="U84" s="54"/>
      <c r="W84" s="54"/>
      <c r="Y84" s="54"/>
      <c r="AA84" s="54"/>
      <c r="AC84" s="54"/>
      <c r="AE84" s="54"/>
      <c r="AG84" s="54"/>
      <c r="AI84" s="54"/>
      <c r="AK84" s="54"/>
      <c r="AM84" s="54"/>
      <c r="AO84" s="54"/>
      <c r="AQ84" s="58">
        <v>41</v>
      </c>
      <c r="AS84" s="54"/>
      <c r="AU84" s="58">
        <v>43</v>
      </c>
      <c r="AW84" s="58"/>
      <c r="AY84" s="58"/>
      <c r="BA84" s="58"/>
      <c r="BC84" s="58"/>
      <c r="BE84" s="54">
        <v>31</v>
      </c>
      <c r="BG84" s="58">
        <v>46</v>
      </c>
      <c r="BU84" s="54">
        <f t="shared" si="6"/>
        <v>0</v>
      </c>
      <c r="BV84" s="54">
        <f t="shared" si="7"/>
        <v>0</v>
      </c>
      <c r="BW84" s="54">
        <f t="shared" si="8"/>
        <v>0</v>
      </c>
      <c r="BX84" s="54">
        <f t="shared" si="9"/>
        <v>0</v>
      </c>
      <c r="BY84" s="54">
        <f t="shared" si="10"/>
        <v>0</v>
      </c>
      <c r="BZ84" s="26">
        <f t="shared" si="11"/>
        <v>0</v>
      </c>
    </row>
    <row r="85" spans="1:78" ht="15">
      <c r="A85" s="70" t="s">
        <v>422</v>
      </c>
      <c r="B85" s="70" t="s">
        <v>11</v>
      </c>
      <c r="C85" s="54"/>
      <c r="E85" s="54"/>
      <c r="G85" s="54"/>
      <c r="I85" s="54"/>
      <c r="K85" s="27">
        <v>45</v>
      </c>
      <c r="M85" s="27" t="s">
        <v>7</v>
      </c>
      <c r="O85" s="58" t="s">
        <v>7</v>
      </c>
      <c r="Q85" s="58"/>
      <c r="S85" s="58"/>
      <c r="U85" s="58" t="s">
        <v>7</v>
      </c>
      <c r="W85" s="58"/>
      <c r="Y85" s="58"/>
      <c r="AA85" s="58"/>
      <c r="AC85" s="58"/>
      <c r="AE85" s="58"/>
      <c r="AG85" s="58"/>
      <c r="AI85" s="58"/>
      <c r="AK85" s="58"/>
      <c r="AM85" s="58"/>
      <c r="AO85" s="58"/>
      <c r="AQ85" s="58"/>
      <c r="AS85" s="58"/>
      <c r="AU85" s="58"/>
      <c r="AW85" s="58"/>
      <c r="AY85" s="58"/>
      <c r="BA85" s="58"/>
      <c r="BC85" s="58"/>
      <c r="BI85" s="54">
        <v>45</v>
      </c>
      <c r="BK85" s="54" t="s">
        <v>7</v>
      </c>
      <c r="BU85" s="54">
        <f t="shared" si="6"/>
        <v>0</v>
      </c>
      <c r="BV85" s="54">
        <f t="shared" si="7"/>
        <v>0</v>
      </c>
      <c r="BW85" s="54">
        <f t="shared" si="8"/>
        <v>0</v>
      </c>
      <c r="BX85" s="54">
        <f t="shared" si="9"/>
        <v>0</v>
      </c>
      <c r="BY85" s="54">
        <f t="shared" si="10"/>
        <v>0</v>
      </c>
      <c r="BZ85" s="26">
        <f t="shared" si="11"/>
        <v>0</v>
      </c>
    </row>
    <row r="86" spans="1:78" ht="15">
      <c r="A86" s="81" t="s">
        <v>615</v>
      </c>
      <c r="B86" s="29" t="s">
        <v>317</v>
      </c>
      <c r="C86" s="54"/>
      <c r="E86" s="54"/>
      <c r="G86" s="54"/>
      <c r="I86" s="54"/>
      <c r="K86" s="54"/>
      <c r="M86" s="54"/>
      <c r="O86" s="54"/>
      <c r="Q86" s="54"/>
      <c r="S86" s="54"/>
      <c r="U86" s="54"/>
      <c r="W86" s="54"/>
      <c r="Y86" s="54"/>
      <c r="AA86" s="54"/>
      <c r="AC86" s="54"/>
      <c r="AE86" s="54"/>
      <c r="AG86" s="54"/>
      <c r="AI86" s="54"/>
      <c r="AK86" s="54"/>
      <c r="AM86" s="54"/>
      <c r="AO86" s="54"/>
      <c r="AQ86" s="54"/>
      <c r="AS86" s="54"/>
      <c r="BA86" s="58" t="s">
        <v>331</v>
      </c>
      <c r="BC86" s="58" t="s">
        <v>7</v>
      </c>
      <c r="BI86" s="54" t="s">
        <v>7</v>
      </c>
      <c r="BU86" s="54">
        <f t="shared" si="6"/>
        <v>0</v>
      </c>
      <c r="BV86" s="54">
        <f t="shared" si="7"/>
        <v>0</v>
      </c>
      <c r="BW86" s="54">
        <f t="shared" si="8"/>
        <v>0</v>
      </c>
      <c r="BX86" s="54">
        <f t="shared" si="9"/>
        <v>0</v>
      </c>
      <c r="BY86" s="54">
        <f t="shared" si="10"/>
        <v>0</v>
      </c>
      <c r="BZ86" s="26">
        <f t="shared" si="11"/>
        <v>0</v>
      </c>
    </row>
    <row r="87" spans="1:78" s="59" customFormat="1" ht="15">
      <c r="A87" s="70" t="s">
        <v>217</v>
      </c>
      <c r="B87" s="78" t="s">
        <v>10</v>
      </c>
      <c r="C87" s="27">
        <v>35</v>
      </c>
      <c r="D87" s="53"/>
      <c r="E87" s="54"/>
      <c r="F87" s="53"/>
      <c r="G87" s="54"/>
      <c r="H87" s="53"/>
      <c r="I87" s="58"/>
      <c r="J87" s="53"/>
      <c r="K87" s="58"/>
      <c r="L87" s="53"/>
      <c r="M87" s="58"/>
      <c r="N87" s="53"/>
      <c r="O87" s="58">
        <v>37</v>
      </c>
      <c r="P87" s="53"/>
      <c r="Q87" s="58"/>
      <c r="R87" s="53"/>
      <c r="S87" s="58"/>
      <c r="T87" s="53"/>
      <c r="U87" s="58"/>
      <c r="V87" s="53"/>
      <c r="W87" s="58"/>
      <c r="X87" s="53"/>
      <c r="Y87" s="58"/>
      <c r="Z87" s="53"/>
      <c r="AA87" s="54">
        <v>13</v>
      </c>
      <c r="AB87" s="53">
        <v>20</v>
      </c>
      <c r="AC87" s="54"/>
      <c r="AD87" s="53"/>
      <c r="AE87" s="54">
        <v>28</v>
      </c>
      <c r="AF87" s="53"/>
      <c r="AG87" s="54"/>
      <c r="AH87" s="53"/>
      <c r="AI87" s="54"/>
      <c r="AJ87" s="53"/>
      <c r="AK87" s="58" t="s">
        <v>7</v>
      </c>
      <c r="AL87" s="53"/>
      <c r="AM87" s="58"/>
      <c r="AN87" s="53"/>
      <c r="AO87" s="58"/>
      <c r="AP87" s="53"/>
      <c r="AQ87" s="58">
        <v>32</v>
      </c>
      <c r="AR87" s="53"/>
      <c r="AS87" s="58"/>
      <c r="AT87" s="53"/>
      <c r="AU87" s="58">
        <v>32</v>
      </c>
      <c r="AV87" s="53"/>
      <c r="AW87" s="58"/>
      <c r="AX87" s="53"/>
      <c r="AY87" s="58"/>
      <c r="AZ87" s="53"/>
      <c r="BA87" s="58"/>
      <c r="BB87" s="53"/>
      <c r="BC87" s="58"/>
      <c r="BD87" s="53"/>
      <c r="BE87" s="54"/>
      <c r="BF87" s="53"/>
      <c r="BG87" s="54">
        <v>12</v>
      </c>
      <c r="BH87" s="53">
        <v>22</v>
      </c>
      <c r="BI87" s="54"/>
      <c r="BJ87" s="53"/>
      <c r="BK87" s="54" t="s">
        <v>7</v>
      </c>
      <c r="BL87" s="69"/>
      <c r="BM87" s="54"/>
      <c r="BN87" s="77"/>
      <c r="BO87" s="54"/>
      <c r="BP87" s="77"/>
      <c r="BQ87" s="54"/>
      <c r="BR87" s="77"/>
      <c r="BS87" s="54"/>
      <c r="BT87" s="77"/>
      <c r="BU87" s="54">
        <f t="shared" si="6"/>
        <v>42</v>
      </c>
      <c r="BV87" s="54">
        <f t="shared" si="7"/>
        <v>42</v>
      </c>
      <c r="BW87" s="54">
        <f t="shared" si="8"/>
        <v>0</v>
      </c>
      <c r="BX87" s="54">
        <f t="shared" si="9"/>
        <v>0</v>
      </c>
      <c r="BY87" s="54">
        <f t="shared" si="10"/>
        <v>0</v>
      </c>
      <c r="BZ87" s="26">
        <f t="shared" si="11"/>
        <v>0</v>
      </c>
    </row>
    <row r="88" spans="1:78" ht="15">
      <c r="A88" s="81" t="s">
        <v>272</v>
      </c>
      <c r="B88" s="59" t="s">
        <v>5</v>
      </c>
      <c r="C88" s="54"/>
      <c r="E88" s="54">
        <v>17</v>
      </c>
      <c r="F88" s="5">
        <v>14</v>
      </c>
      <c r="G88" s="54"/>
      <c r="I88" s="25">
        <v>22</v>
      </c>
      <c r="J88" s="5">
        <v>9</v>
      </c>
      <c r="K88" s="25"/>
      <c r="M88" s="25"/>
      <c r="O88" s="25"/>
      <c r="Q88" s="22" t="s">
        <v>331</v>
      </c>
      <c r="S88" s="54">
        <v>23</v>
      </c>
      <c r="T88" s="15">
        <v>8</v>
      </c>
      <c r="U88" s="54"/>
      <c r="W88" s="54">
        <v>19</v>
      </c>
      <c r="X88" s="23">
        <v>12</v>
      </c>
      <c r="Y88" s="54"/>
      <c r="AA88" s="54"/>
      <c r="AC88" s="54"/>
      <c r="AE88" s="54"/>
      <c r="AG88" s="54"/>
      <c r="AI88" s="54">
        <v>17</v>
      </c>
      <c r="AJ88" s="23">
        <v>14</v>
      </c>
      <c r="AK88" s="54"/>
      <c r="AM88" s="54"/>
      <c r="AO88" s="54"/>
      <c r="AQ88" s="54"/>
      <c r="AS88" s="54"/>
      <c r="BU88" s="54">
        <f t="shared" si="6"/>
        <v>57</v>
      </c>
      <c r="BV88" s="54">
        <f t="shared" si="7"/>
        <v>0</v>
      </c>
      <c r="BW88" s="54">
        <f t="shared" si="8"/>
        <v>0</v>
      </c>
      <c r="BX88" s="54">
        <f t="shared" si="9"/>
        <v>9</v>
      </c>
      <c r="BY88" s="54">
        <f t="shared" si="10"/>
        <v>48</v>
      </c>
      <c r="BZ88" s="26">
        <f t="shared" si="11"/>
        <v>0</v>
      </c>
    </row>
    <row r="89" spans="1:78" s="73" customFormat="1" ht="15">
      <c r="A89" s="81" t="s">
        <v>271</v>
      </c>
      <c r="B89" s="78" t="s">
        <v>8</v>
      </c>
      <c r="C89" s="54"/>
      <c r="D89" s="74"/>
      <c r="E89" s="54">
        <v>28</v>
      </c>
      <c r="F89" s="74">
        <v>3</v>
      </c>
      <c r="G89" s="25">
        <v>1</v>
      </c>
      <c r="H89" s="74">
        <v>100</v>
      </c>
      <c r="I89" s="25">
        <v>21</v>
      </c>
      <c r="J89" s="74">
        <v>10</v>
      </c>
      <c r="K89" s="25"/>
      <c r="L89" s="74"/>
      <c r="M89" s="25"/>
      <c r="N89" s="74"/>
      <c r="O89" s="25"/>
      <c r="P89" s="74"/>
      <c r="Q89" s="54">
        <v>13</v>
      </c>
      <c r="R89" s="74">
        <v>20</v>
      </c>
      <c r="S89" s="58">
        <v>38</v>
      </c>
      <c r="T89" s="74"/>
      <c r="U89" s="58"/>
      <c r="V89" s="74"/>
      <c r="W89" s="54">
        <v>22</v>
      </c>
      <c r="X89" s="74">
        <v>9</v>
      </c>
      <c r="Y89" s="54"/>
      <c r="Z89" s="74"/>
      <c r="AA89" s="54"/>
      <c r="AB89" s="74"/>
      <c r="AC89" s="54"/>
      <c r="AD89" s="74"/>
      <c r="AE89" s="54"/>
      <c r="AF89" s="74"/>
      <c r="AG89" s="58" t="s">
        <v>249</v>
      </c>
      <c r="AH89" s="74"/>
      <c r="AI89" s="58" t="s">
        <v>330</v>
      </c>
      <c r="AJ89" s="74"/>
      <c r="AK89" s="58"/>
      <c r="AL89" s="74"/>
      <c r="AM89" s="54">
        <v>8</v>
      </c>
      <c r="AN89" s="74">
        <v>32</v>
      </c>
      <c r="AO89" s="58">
        <v>31</v>
      </c>
      <c r="AP89" s="74"/>
      <c r="AQ89" s="58"/>
      <c r="AR89" s="74"/>
      <c r="AS89" s="58"/>
      <c r="AT89" s="74"/>
      <c r="AU89" s="58"/>
      <c r="AV89" s="74"/>
      <c r="AW89" s="58">
        <v>35</v>
      </c>
      <c r="AX89" s="74"/>
      <c r="AY89" s="22" t="s">
        <v>7</v>
      </c>
      <c r="AZ89" s="74"/>
      <c r="BA89" s="54">
        <v>26</v>
      </c>
      <c r="BB89" s="74">
        <v>5</v>
      </c>
      <c r="BC89" s="54"/>
      <c r="BD89" s="74"/>
      <c r="BE89" s="54"/>
      <c r="BF89" s="74"/>
      <c r="BG89" s="54"/>
      <c r="BH89" s="74"/>
      <c r="BI89" s="54"/>
      <c r="BJ89" s="74"/>
      <c r="BK89" s="54"/>
      <c r="BL89" s="74"/>
      <c r="BM89" s="54">
        <v>22</v>
      </c>
      <c r="BN89" s="77">
        <v>9</v>
      </c>
      <c r="BO89" s="54">
        <v>34</v>
      </c>
      <c r="BP89" s="77"/>
      <c r="BQ89" s="54">
        <v>23</v>
      </c>
      <c r="BR89" s="77">
        <v>8</v>
      </c>
      <c r="BS89" s="54"/>
      <c r="BT89" s="77"/>
      <c r="BU89" s="54">
        <f t="shared" si="6"/>
        <v>196</v>
      </c>
      <c r="BV89" s="54">
        <f t="shared" si="7"/>
        <v>0</v>
      </c>
      <c r="BW89" s="54">
        <f t="shared" si="8"/>
        <v>0</v>
      </c>
      <c r="BX89" s="54">
        <f t="shared" si="9"/>
        <v>175</v>
      </c>
      <c r="BY89" s="54">
        <f t="shared" si="10"/>
        <v>21</v>
      </c>
      <c r="BZ89" s="26">
        <f t="shared" si="11"/>
        <v>0</v>
      </c>
    </row>
    <row r="90" spans="1:78" ht="15">
      <c r="A90" s="81" t="s">
        <v>273</v>
      </c>
      <c r="B90" s="78" t="s">
        <v>9</v>
      </c>
      <c r="C90" s="54"/>
      <c r="E90" s="54">
        <v>24</v>
      </c>
      <c r="F90" s="5">
        <v>7</v>
      </c>
      <c r="G90" s="25">
        <v>16</v>
      </c>
      <c r="H90" s="5">
        <v>15</v>
      </c>
      <c r="I90" s="25">
        <v>29</v>
      </c>
      <c r="J90" s="5">
        <v>2</v>
      </c>
      <c r="K90" s="27" t="s">
        <v>7</v>
      </c>
      <c r="M90" s="27"/>
      <c r="O90" s="27"/>
      <c r="Q90" s="54">
        <v>3</v>
      </c>
      <c r="R90" s="15">
        <v>60</v>
      </c>
      <c r="S90" s="54">
        <v>12</v>
      </c>
      <c r="T90" s="15">
        <v>22</v>
      </c>
      <c r="U90" s="54"/>
      <c r="W90" s="54"/>
      <c r="Y90" s="54"/>
      <c r="AA90" s="54"/>
      <c r="AC90" s="54"/>
      <c r="AE90" s="54"/>
      <c r="AG90" s="54"/>
      <c r="AI90" s="54"/>
      <c r="AK90" s="54"/>
      <c r="AM90" s="54">
        <v>11</v>
      </c>
      <c r="AN90" s="23">
        <v>24</v>
      </c>
      <c r="AO90" s="54">
        <v>16</v>
      </c>
      <c r="AP90" s="23">
        <v>15</v>
      </c>
      <c r="AQ90" s="54"/>
      <c r="AS90" s="54"/>
      <c r="AW90" s="54">
        <v>19</v>
      </c>
      <c r="AX90" s="53">
        <v>12</v>
      </c>
      <c r="BA90" s="58" t="s">
        <v>331</v>
      </c>
      <c r="BC90" s="58"/>
      <c r="BM90" s="54">
        <v>2</v>
      </c>
      <c r="BN90" s="77">
        <v>80</v>
      </c>
      <c r="BO90" s="54">
        <v>12</v>
      </c>
      <c r="BP90" s="77">
        <v>22</v>
      </c>
      <c r="BQ90" s="54">
        <v>11</v>
      </c>
      <c r="BR90" s="77">
        <v>24</v>
      </c>
      <c r="BS90" s="54">
        <v>13</v>
      </c>
      <c r="BT90" s="77">
        <v>20</v>
      </c>
      <c r="BU90" s="54">
        <f t="shared" si="6"/>
        <v>303</v>
      </c>
      <c r="BV90" s="54">
        <f t="shared" si="7"/>
        <v>0</v>
      </c>
      <c r="BW90" s="54">
        <f t="shared" si="8"/>
        <v>0</v>
      </c>
      <c r="BX90" s="54">
        <f t="shared" si="9"/>
        <v>125</v>
      </c>
      <c r="BY90" s="54">
        <f t="shared" si="10"/>
        <v>178</v>
      </c>
      <c r="BZ90" s="26">
        <f t="shared" si="11"/>
        <v>0</v>
      </c>
    </row>
    <row r="91" spans="1:78" ht="15">
      <c r="A91" s="70" t="s">
        <v>405</v>
      </c>
      <c r="B91" s="70" t="s">
        <v>10</v>
      </c>
      <c r="C91" s="54"/>
      <c r="E91" s="54"/>
      <c r="G91" s="54"/>
      <c r="I91" s="54"/>
      <c r="K91" s="27">
        <v>35</v>
      </c>
      <c r="M91" s="54">
        <v>27</v>
      </c>
      <c r="N91" s="5">
        <v>4</v>
      </c>
      <c r="O91" s="54"/>
      <c r="Q91" s="54"/>
      <c r="S91" s="54"/>
      <c r="U91" s="58">
        <v>47</v>
      </c>
      <c r="W91" s="58"/>
      <c r="Y91" s="58"/>
      <c r="AA91" s="58"/>
      <c r="AC91" s="54">
        <v>23</v>
      </c>
      <c r="AD91" s="23">
        <v>8</v>
      </c>
      <c r="AE91" s="54"/>
      <c r="AG91" s="54"/>
      <c r="AI91" s="54"/>
      <c r="AK91" s="54"/>
      <c r="AM91" s="54"/>
      <c r="AO91" s="54"/>
      <c r="AQ91" s="54"/>
      <c r="AS91" s="54"/>
      <c r="BC91" s="58">
        <v>35</v>
      </c>
      <c r="BI91" s="54">
        <v>20</v>
      </c>
      <c r="BJ91" s="53">
        <v>11</v>
      </c>
      <c r="BU91" s="54">
        <f t="shared" si="6"/>
        <v>23</v>
      </c>
      <c r="BV91" s="54">
        <f t="shared" si="7"/>
        <v>0</v>
      </c>
      <c r="BW91" s="54">
        <f t="shared" si="8"/>
        <v>23</v>
      </c>
      <c r="BX91" s="54">
        <f t="shared" si="9"/>
        <v>0</v>
      </c>
      <c r="BY91" s="54">
        <f t="shared" si="10"/>
        <v>0</v>
      </c>
      <c r="BZ91" s="26">
        <f t="shared" si="11"/>
        <v>0</v>
      </c>
    </row>
    <row r="92" spans="1:78" ht="15">
      <c r="A92" s="66" t="s">
        <v>564</v>
      </c>
      <c r="B92" s="81" t="s">
        <v>9</v>
      </c>
      <c r="C92" s="54"/>
      <c r="E92" s="54"/>
      <c r="G92" s="54"/>
      <c r="I92" s="54"/>
      <c r="K92" s="54"/>
      <c r="M92" s="54"/>
      <c r="O92" s="54"/>
      <c r="Q92" s="54"/>
      <c r="S92" s="54"/>
      <c r="U92" s="54"/>
      <c r="W92" s="54"/>
      <c r="Y92" s="54"/>
      <c r="AA92" s="54"/>
      <c r="AC92" s="54"/>
      <c r="AE92" s="54"/>
      <c r="AG92" s="58" t="s">
        <v>19</v>
      </c>
      <c r="AI92" s="58"/>
      <c r="AK92" s="58"/>
      <c r="AM92" s="58"/>
      <c r="AO92" s="58"/>
      <c r="AQ92" s="58"/>
      <c r="AS92" s="58"/>
      <c r="AU92" s="58"/>
      <c r="AW92" s="58"/>
      <c r="AY92" s="58"/>
      <c r="BA92" s="58"/>
      <c r="BC92" s="58"/>
      <c r="BM92" s="54">
        <v>51</v>
      </c>
      <c r="BO92" s="54">
        <v>50</v>
      </c>
      <c r="BU92" s="54">
        <f t="shared" si="6"/>
        <v>0</v>
      </c>
      <c r="BV92" s="54">
        <f t="shared" si="7"/>
        <v>0</v>
      </c>
      <c r="BW92" s="54">
        <f t="shared" si="8"/>
        <v>0</v>
      </c>
      <c r="BX92" s="54">
        <f t="shared" si="9"/>
        <v>0</v>
      </c>
      <c r="BY92" s="54">
        <f t="shared" si="10"/>
        <v>0</v>
      </c>
      <c r="BZ92" s="26">
        <f t="shared" si="11"/>
        <v>0</v>
      </c>
    </row>
    <row r="93" spans="1:78" ht="15">
      <c r="A93" s="70" t="s">
        <v>177</v>
      </c>
      <c r="B93" s="78" t="s">
        <v>3</v>
      </c>
      <c r="C93" s="54">
        <v>11</v>
      </c>
      <c r="D93" s="5">
        <v>24</v>
      </c>
      <c r="E93" s="54"/>
      <c r="G93" s="54"/>
      <c r="I93" s="54"/>
      <c r="K93" s="54"/>
      <c r="M93" s="54"/>
      <c r="O93" s="58" t="s">
        <v>7</v>
      </c>
      <c r="Q93" s="58"/>
      <c r="S93" s="58"/>
      <c r="U93" s="58"/>
      <c r="W93" s="58"/>
      <c r="Y93" s="58"/>
      <c r="AA93" s="54">
        <v>3</v>
      </c>
      <c r="AB93" s="23">
        <v>60</v>
      </c>
      <c r="AC93" s="54"/>
      <c r="AE93" s="54">
        <v>13</v>
      </c>
      <c r="AF93" s="23">
        <v>20</v>
      </c>
      <c r="AG93" s="54"/>
      <c r="AI93" s="54"/>
      <c r="AK93" s="54">
        <v>10</v>
      </c>
      <c r="AL93" s="23">
        <v>26</v>
      </c>
      <c r="AM93" s="54"/>
      <c r="AO93" s="54"/>
      <c r="AQ93" s="54">
        <v>7</v>
      </c>
      <c r="AR93" s="23">
        <v>36</v>
      </c>
      <c r="AS93" s="54"/>
      <c r="AU93" s="54">
        <v>3</v>
      </c>
      <c r="AV93" s="53">
        <v>60</v>
      </c>
      <c r="BG93" s="54">
        <v>18</v>
      </c>
      <c r="BH93" s="53">
        <v>13</v>
      </c>
      <c r="BK93" s="54">
        <v>10</v>
      </c>
      <c r="BL93" s="69">
        <v>26</v>
      </c>
      <c r="BU93" s="54">
        <f t="shared" si="6"/>
        <v>265</v>
      </c>
      <c r="BV93" s="54">
        <f t="shared" si="7"/>
        <v>265</v>
      </c>
      <c r="BW93" s="54">
        <f t="shared" si="8"/>
        <v>0</v>
      </c>
      <c r="BX93" s="54">
        <f t="shared" si="9"/>
        <v>0</v>
      </c>
      <c r="BY93" s="54">
        <f t="shared" si="10"/>
        <v>0</v>
      </c>
      <c r="BZ93" s="26">
        <f t="shared" si="11"/>
        <v>0</v>
      </c>
    </row>
    <row r="94" spans="1:78" ht="15">
      <c r="A94" s="70" t="s">
        <v>223</v>
      </c>
      <c r="B94" s="78" t="s">
        <v>15</v>
      </c>
      <c r="C94" s="54">
        <v>28</v>
      </c>
      <c r="E94" s="54"/>
      <c r="G94" s="54"/>
      <c r="I94" s="54"/>
      <c r="K94" s="27">
        <v>49</v>
      </c>
      <c r="M94" s="27">
        <v>36</v>
      </c>
      <c r="O94" s="58">
        <v>41</v>
      </c>
      <c r="Q94" s="58"/>
      <c r="S94" s="58"/>
      <c r="U94" s="54">
        <v>11</v>
      </c>
      <c r="V94" s="15">
        <v>24</v>
      </c>
      <c r="W94" s="54"/>
      <c r="Y94" s="54"/>
      <c r="AA94" s="54">
        <v>25</v>
      </c>
      <c r="AB94" s="23">
        <v>6</v>
      </c>
      <c r="AC94" s="58" t="s">
        <v>7</v>
      </c>
      <c r="AE94" s="58">
        <v>45</v>
      </c>
      <c r="AG94" s="58"/>
      <c r="AI94" s="58"/>
      <c r="AK94" s="58"/>
      <c r="AM94" s="58"/>
      <c r="AO94" s="58"/>
      <c r="AQ94" s="58">
        <v>43</v>
      </c>
      <c r="AS94" s="58"/>
      <c r="AU94" s="58">
        <v>46</v>
      </c>
      <c r="AW94" s="58"/>
      <c r="AY94" s="58"/>
      <c r="BA94" s="58"/>
      <c r="BC94" s="54">
        <v>14</v>
      </c>
      <c r="BD94" s="53">
        <v>18</v>
      </c>
      <c r="BG94" s="58" t="s">
        <v>249</v>
      </c>
      <c r="BI94" s="54">
        <v>17</v>
      </c>
      <c r="BJ94" s="53">
        <v>14</v>
      </c>
      <c r="BK94" s="54" t="s">
        <v>7</v>
      </c>
      <c r="BU94" s="54">
        <f t="shared" si="6"/>
        <v>62</v>
      </c>
      <c r="BV94" s="54">
        <f t="shared" si="7"/>
        <v>6</v>
      </c>
      <c r="BW94" s="54">
        <f t="shared" si="8"/>
        <v>56</v>
      </c>
      <c r="BX94" s="54">
        <f t="shared" si="9"/>
        <v>0</v>
      </c>
      <c r="BY94" s="54">
        <f t="shared" si="10"/>
        <v>0</v>
      </c>
      <c r="BZ94" s="26">
        <f t="shared" si="11"/>
        <v>0</v>
      </c>
    </row>
    <row r="95" spans="1:78" s="75" customFormat="1" ht="15">
      <c r="A95" s="81" t="s">
        <v>274</v>
      </c>
      <c r="B95" s="78" t="s">
        <v>10</v>
      </c>
      <c r="C95" s="54"/>
      <c r="D95" s="76"/>
      <c r="E95" s="27">
        <v>34</v>
      </c>
      <c r="F95" s="76"/>
      <c r="G95" s="25">
        <v>13</v>
      </c>
      <c r="H95" s="76">
        <v>20</v>
      </c>
      <c r="I95" s="25">
        <v>17</v>
      </c>
      <c r="J95" s="76">
        <v>14</v>
      </c>
      <c r="K95" s="25"/>
      <c r="L95" s="76"/>
      <c r="M95" s="25"/>
      <c r="N95" s="76"/>
      <c r="O95" s="25"/>
      <c r="P95" s="76"/>
      <c r="Q95" s="54">
        <v>7</v>
      </c>
      <c r="R95" s="76">
        <v>36</v>
      </c>
      <c r="S95" s="54">
        <v>20</v>
      </c>
      <c r="T95" s="76">
        <v>11</v>
      </c>
      <c r="U95" s="54"/>
      <c r="V95" s="76"/>
      <c r="W95" s="54">
        <v>30</v>
      </c>
      <c r="X95" s="76">
        <v>1</v>
      </c>
      <c r="Y95" s="54">
        <v>9</v>
      </c>
      <c r="Z95" s="76">
        <v>15</v>
      </c>
      <c r="AA95" s="54"/>
      <c r="AB95" s="76"/>
      <c r="AC95" s="54"/>
      <c r="AD95" s="76"/>
      <c r="AE95" s="54"/>
      <c r="AF95" s="76"/>
      <c r="AG95" s="34" t="s">
        <v>468</v>
      </c>
      <c r="AH95" s="76"/>
      <c r="AI95" s="54">
        <v>5</v>
      </c>
      <c r="AJ95" s="76">
        <v>45</v>
      </c>
      <c r="AK95" s="54"/>
      <c r="AL95" s="76"/>
      <c r="AM95" s="54">
        <v>16</v>
      </c>
      <c r="AN95" s="76">
        <v>15</v>
      </c>
      <c r="AO95" s="54">
        <v>7</v>
      </c>
      <c r="AP95" s="76">
        <v>36</v>
      </c>
      <c r="AQ95" s="54"/>
      <c r="AR95" s="76"/>
      <c r="AS95" s="54"/>
      <c r="AT95" s="76"/>
      <c r="AU95" s="54"/>
      <c r="AV95" s="76"/>
      <c r="AW95" s="54">
        <v>22</v>
      </c>
      <c r="AX95" s="76">
        <v>9</v>
      </c>
      <c r="AY95" s="54"/>
      <c r="AZ95" s="76"/>
      <c r="BA95" s="54">
        <v>8</v>
      </c>
      <c r="BB95" s="76">
        <v>32</v>
      </c>
      <c r="BC95" s="54"/>
      <c r="BD95" s="76"/>
      <c r="BE95" s="54"/>
      <c r="BF95" s="76"/>
      <c r="BG95" s="54"/>
      <c r="BH95" s="76"/>
      <c r="BI95" s="54"/>
      <c r="BJ95" s="76"/>
      <c r="BK95" s="54"/>
      <c r="BL95" s="76"/>
      <c r="BM95" s="54">
        <v>37</v>
      </c>
      <c r="BN95" s="77"/>
      <c r="BO95" s="54">
        <v>31</v>
      </c>
      <c r="BP95" s="77"/>
      <c r="BQ95" s="54">
        <v>25</v>
      </c>
      <c r="BR95" s="77">
        <v>6</v>
      </c>
      <c r="BS95" s="54">
        <v>15</v>
      </c>
      <c r="BT95" s="77">
        <v>16</v>
      </c>
      <c r="BU95" s="54">
        <f t="shared" si="6"/>
        <v>256</v>
      </c>
      <c r="BV95" s="54">
        <f t="shared" si="7"/>
        <v>0</v>
      </c>
      <c r="BW95" s="54">
        <f t="shared" si="8"/>
        <v>0</v>
      </c>
      <c r="BX95" s="54">
        <f t="shared" si="9"/>
        <v>123</v>
      </c>
      <c r="BY95" s="54">
        <f t="shared" si="10"/>
        <v>118</v>
      </c>
      <c r="BZ95" s="26">
        <f t="shared" si="11"/>
        <v>0</v>
      </c>
    </row>
    <row r="96" spans="1:78" ht="15">
      <c r="A96" s="81" t="s">
        <v>275</v>
      </c>
      <c r="B96" s="78" t="s">
        <v>9</v>
      </c>
      <c r="C96" s="54"/>
      <c r="E96" s="27">
        <v>47</v>
      </c>
      <c r="G96" s="27">
        <v>54</v>
      </c>
      <c r="I96" s="27">
        <v>48</v>
      </c>
      <c r="K96" s="27"/>
      <c r="M96" s="27"/>
      <c r="O96" s="27"/>
      <c r="Q96" s="58">
        <v>46</v>
      </c>
      <c r="S96" s="54">
        <v>13</v>
      </c>
      <c r="T96" s="15">
        <v>20</v>
      </c>
      <c r="U96" s="54"/>
      <c r="W96" s="54"/>
      <c r="Y96" s="54"/>
      <c r="AA96" s="54"/>
      <c r="AC96" s="54"/>
      <c r="AE96" s="54"/>
      <c r="AG96" s="54"/>
      <c r="AI96" s="54"/>
      <c r="AK96" s="54"/>
      <c r="AM96" s="54"/>
      <c r="AO96" s="54"/>
      <c r="AQ96" s="54"/>
      <c r="AS96" s="54"/>
      <c r="BU96" s="54">
        <f t="shared" si="6"/>
        <v>20</v>
      </c>
      <c r="BV96" s="54">
        <f t="shared" si="7"/>
        <v>0</v>
      </c>
      <c r="BW96" s="54">
        <f t="shared" si="8"/>
        <v>0</v>
      </c>
      <c r="BX96" s="54">
        <f t="shared" si="9"/>
        <v>0</v>
      </c>
      <c r="BY96" s="54">
        <f t="shared" si="10"/>
        <v>20</v>
      </c>
      <c r="BZ96" s="26">
        <f t="shared" si="11"/>
        <v>0</v>
      </c>
    </row>
    <row r="97" spans="1:78" ht="15">
      <c r="A97" s="70" t="s">
        <v>174</v>
      </c>
      <c r="B97" s="78" t="s">
        <v>5</v>
      </c>
      <c r="C97" s="27" t="s">
        <v>7</v>
      </c>
      <c r="E97" s="54"/>
      <c r="G97" s="54"/>
      <c r="I97" s="54"/>
      <c r="K97" s="54"/>
      <c r="M97" s="54"/>
      <c r="O97" s="58" t="s">
        <v>7</v>
      </c>
      <c r="Q97" s="58"/>
      <c r="S97" s="58"/>
      <c r="U97" s="58"/>
      <c r="W97" s="58"/>
      <c r="Y97" s="54">
        <v>5</v>
      </c>
      <c r="Z97" s="23">
        <v>30</v>
      </c>
      <c r="AA97" s="54">
        <v>8</v>
      </c>
      <c r="AB97" s="23">
        <v>32</v>
      </c>
      <c r="AC97" s="54"/>
      <c r="AE97" s="54">
        <v>3</v>
      </c>
      <c r="AF97" s="23">
        <v>60</v>
      </c>
      <c r="AG97" s="54"/>
      <c r="AI97" s="54"/>
      <c r="AK97" s="54">
        <v>18</v>
      </c>
      <c r="AL97" s="23">
        <v>13</v>
      </c>
      <c r="AM97" s="54"/>
      <c r="AO97" s="54"/>
      <c r="AQ97" s="54">
        <v>5</v>
      </c>
      <c r="AR97" s="23">
        <v>45</v>
      </c>
      <c r="AS97" s="54"/>
      <c r="AU97" s="54" t="s">
        <v>19</v>
      </c>
      <c r="BG97" s="54">
        <v>2</v>
      </c>
      <c r="BH97" s="53">
        <v>80</v>
      </c>
      <c r="BK97" s="54" t="s">
        <v>19</v>
      </c>
      <c r="BU97" s="54">
        <f t="shared" si="6"/>
        <v>260</v>
      </c>
      <c r="BV97" s="54">
        <f t="shared" si="7"/>
        <v>230</v>
      </c>
      <c r="BW97" s="54">
        <f t="shared" si="8"/>
        <v>0</v>
      </c>
      <c r="BX97" s="54">
        <f t="shared" si="9"/>
        <v>0</v>
      </c>
      <c r="BY97" s="54">
        <f t="shared" si="10"/>
        <v>0</v>
      </c>
      <c r="BZ97" s="26">
        <f t="shared" si="11"/>
        <v>0</v>
      </c>
    </row>
    <row r="98" spans="1:78" ht="15">
      <c r="A98" s="70" t="s">
        <v>179</v>
      </c>
      <c r="B98" s="78" t="s">
        <v>5</v>
      </c>
      <c r="C98" s="27" t="s">
        <v>7</v>
      </c>
      <c r="G98" s="54"/>
      <c r="I98" s="58"/>
      <c r="K98" s="54">
        <v>3</v>
      </c>
      <c r="L98" s="5">
        <v>60</v>
      </c>
      <c r="M98" s="54">
        <v>6</v>
      </c>
      <c r="N98" s="5">
        <v>40</v>
      </c>
      <c r="O98" s="54">
        <v>1</v>
      </c>
      <c r="P98" s="5">
        <v>100</v>
      </c>
      <c r="Q98" s="54"/>
      <c r="S98" s="54"/>
      <c r="U98" s="54">
        <v>18</v>
      </c>
      <c r="V98" s="15">
        <v>13</v>
      </c>
      <c r="W98" s="54"/>
      <c r="Y98" s="54">
        <v>9</v>
      </c>
      <c r="Z98" s="23">
        <v>15</v>
      </c>
      <c r="AA98" s="54">
        <v>15</v>
      </c>
      <c r="AB98" s="23">
        <v>16</v>
      </c>
      <c r="AC98" s="54">
        <v>16</v>
      </c>
      <c r="AD98" s="23">
        <v>15</v>
      </c>
      <c r="AE98" s="54">
        <v>2</v>
      </c>
      <c r="AF98" s="23">
        <v>80</v>
      </c>
      <c r="AG98" s="54"/>
      <c r="AI98" s="54"/>
      <c r="AK98" s="54">
        <v>2</v>
      </c>
      <c r="AL98" s="23">
        <v>80</v>
      </c>
      <c r="AM98" s="54"/>
      <c r="AO98" s="54"/>
      <c r="AQ98" s="54">
        <v>4</v>
      </c>
      <c r="AR98" s="23">
        <v>50</v>
      </c>
      <c r="AS98" s="54"/>
      <c r="AU98" s="54" t="s">
        <v>553</v>
      </c>
      <c r="BC98" s="58" t="s">
        <v>7</v>
      </c>
      <c r="BU98" s="54">
        <f t="shared" si="6"/>
        <v>469</v>
      </c>
      <c r="BV98" s="54">
        <f t="shared" si="7"/>
        <v>326</v>
      </c>
      <c r="BW98" s="54">
        <f t="shared" si="8"/>
        <v>128</v>
      </c>
      <c r="BX98" s="54">
        <f t="shared" si="9"/>
        <v>0</v>
      </c>
      <c r="BY98" s="54">
        <f t="shared" si="10"/>
        <v>0</v>
      </c>
      <c r="BZ98" s="26">
        <f t="shared" si="11"/>
        <v>0</v>
      </c>
    </row>
    <row r="99" spans="1:78" ht="15">
      <c r="A99" s="81" t="s">
        <v>276</v>
      </c>
      <c r="B99" s="78" t="s">
        <v>8</v>
      </c>
      <c r="C99" s="54"/>
      <c r="E99" s="27" t="s">
        <v>329</v>
      </c>
      <c r="G99" s="54"/>
      <c r="I99" s="54"/>
      <c r="K99" s="54"/>
      <c r="M99" s="54"/>
      <c r="O99" s="54"/>
      <c r="Q99" s="58">
        <v>37</v>
      </c>
      <c r="S99" s="54">
        <v>23</v>
      </c>
      <c r="T99" s="15">
        <v>8</v>
      </c>
      <c r="U99" s="54"/>
      <c r="W99" s="54">
        <v>25</v>
      </c>
      <c r="X99" s="23">
        <v>6</v>
      </c>
      <c r="Y99" s="54"/>
      <c r="AA99" s="54"/>
      <c r="AC99" s="54"/>
      <c r="AE99" s="54"/>
      <c r="AG99" s="54"/>
      <c r="AI99" s="54">
        <v>18</v>
      </c>
      <c r="AJ99" s="23">
        <v>13</v>
      </c>
      <c r="AK99" s="54"/>
      <c r="AM99" s="54">
        <v>30</v>
      </c>
      <c r="AN99" s="23">
        <v>1</v>
      </c>
      <c r="AO99" s="54">
        <v>8</v>
      </c>
      <c r="AP99" s="23">
        <v>32</v>
      </c>
      <c r="AQ99" s="54"/>
      <c r="AS99" s="54"/>
      <c r="AW99" s="58">
        <v>31</v>
      </c>
      <c r="AY99" s="58"/>
      <c r="BA99" s="58">
        <v>40</v>
      </c>
      <c r="BC99" s="58"/>
      <c r="BM99" s="54">
        <v>29</v>
      </c>
      <c r="BN99" s="77">
        <v>2</v>
      </c>
      <c r="BO99" s="54">
        <v>10</v>
      </c>
      <c r="BP99" s="77">
        <v>26</v>
      </c>
      <c r="BQ99" s="54">
        <v>20</v>
      </c>
      <c r="BR99" s="77">
        <v>11</v>
      </c>
      <c r="BU99" s="54">
        <f t="shared" si="6"/>
        <v>99</v>
      </c>
      <c r="BV99" s="54">
        <f t="shared" si="7"/>
        <v>0</v>
      </c>
      <c r="BW99" s="54">
        <f t="shared" si="8"/>
        <v>0</v>
      </c>
      <c r="BX99" s="54">
        <f t="shared" si="9"/>
        <v>12</v>
      </c>
      <c r="BY99" s="54">
        <f t="shared" si="10"/>
        <v>87</v>
      </c>
      <c r="BZ99" s="26">
        <f t="shared" si="11"/>
        <v>0</v>
      </c>
    </row>
    <row r="100" spans="1:78" ht="15">
      <c r="A100" s="70" t="s">
        <v>236</v>
      </c>
      <c r="B100" s="78" t="s">
        <v>166</v>
      </c>
      <c r="C100" s="27">
        <v>42</v>
      </c>
      <c r="E100" s="54"/>
      <c r="G100" s="54"/>
      <c r="I100" s="54"/>
      <c r="K100" s="54"/>
      <c r="M100" s="27">
        <v>46</v>
      </c>
      <c r="O100" s="58">
        <v>45</v>
      </c>
      <c r="Q100" s="58"/>
      <c r="S100" s="58"/>
      <c r="U100" s="58"/>
      <c r="W100" s="58"/>
      <c r="Y100" s="58"/>
      <c r="AA100" s="58" t="s">
        <v>7</v>
      </c>
      <c r="AC100" s="58"/>
      <c r="AE100" s="54">
        <v>23</v>
      </c>
      <c r="AF100" s="23">
        <v>8</v>
      </c>
      <c r="AG100" s="54"/>
      <c r="AI100" s="54"/>
      <c r="AK100" s="54"/>
      <c r="AM100" s="54"/>
      <c r="AO100" s="54"/>
      <c r="AQ100" s="58" t="s">
        <v>7</v>
      </c>
      <c r="AS100" s="54"/>
      <c r="AU100" s="58">
        <v>36</v>
      </c>
      <c r="AW100" s="58"/>
      <c r="AY100" s="58"/>
      <c r="BA100" s="58"/>
      <c r="BC100" s="58"/>
      <c r="BE100" s="54">
        <v>24</v>
      </c>
      <c r="BF100" s="53">
        <v>7</v>
      </c>
      <c r="BG100" s="58">
        <v>49</v>
      </c>
      <c r="BK100" s="54">
        <v>35</v>
      </c>
      <c r="BU100" s="54">
        <f t="shared" si="6"/>
        <v>15</v>
      </c>
      <c r="BV100" s="54">
        <f t="shared" si="7"/>
        <v>8</v>
      </c>
      <c r="BW100" s="54">
        <f t="shared" si="8"/>
        <v>0</v>
      </c>
      <c r="BX100" s="54">
        <f t="shared" si="9"/>
        <v>0</v>
      </c>
      <c r="BY100" s="54">
        <f t="shared" si="10"/>
        <v>0</v>
      </c>
      <c r="BZ100" s="26">
        <f t="shared" si="11"/>
        <v>7</v>
      </c>
    </row>
    <row r="101" spans="1:78" ht="15">
      <c r="A101" s="70" t="s">
        <v>198</v>
      </c>
      <c r="B101" s="59" t="s">
        <v>5</v>
      </c>
      <c r="C101" s="54">
        <v>27</v>
      </c>
      <c r="D101" s="5">
        <v>4</v>
      </c>
      <c r="E101" s="54"/>
      <c r="G101" s="54"/>
      <c r="I101" s="58"/>
      <c r="K101" s="58"/>
      <c r="M101" s="58"/>
      <c r="O101" s="54">
        <v>24</v>
      </c>
      <c r="Q101" s="54"/>
      <c r="S101" s="54"/>
      <c r="U101" s="54"/>
      <c r="W101" s="54"/>
      <c r="Y101" s="54"/>
      <c r="AA101" s="54">
        <v>28</v>
      </c>
      <c r="AB101" s="23">
        <v>3</v>
      </c>
      <c r="AC101" s="54"/>
      <c r="AE101" s="58">
        <v>36</v>
      </c>
      <c r="AG101" s="58"/>
      <c r="AI101" s="58"/>
      <c r="AK101" s="58">
        <v>36</v>
      </c>
      <c r="AM101" s="58"/>
      <c r="AO101" s="58"/>
      <c r="AQ101" s="54" t="s">
        <v>19</v>
      </c>
      <c r="AS101" s="58"/>
      <c r="AU101" s="58">
        <v>40</v>
      </c>
      <c r="AW101" s="58"/>
      <c r="AY101" s="58"/>
      <c r="BA101" s="58"/>
      <c r="BC101" s="58"/>
      <c r="BG101" s="58">
        <v>45</v>
      </c>
      <c r="BK101" s="54">
        <v>19</v>
      </c>
      <c r="BL101" s="69">
        <v>12</v>
      </c>
      <c r="BU101" s="54">
        <f t="shared" si="6"/>
        <v>19</v>
      </c>
      <c r="BV101" s="54">
        <f t="shared" si="7"/>
        <v>19</v>
      </c>
      <c r="BW101" s="54">
        <f t="shared" si="8"/>
        <v>0</v>
      </c>
      <c r="BX101" s="54">
        <f t="shared" si="9"/>
        <v>0</v>
      </c>
      <c r="BY101" s="54">
        <f t="shared" si="10"/>
        <v>0</v>
      </c>
      <c r="BZ101" s="26">
        <f t="shared" si="11"/>
        <v>0</v>
      </c>
    </row>
    <row r="102" spans="1:78" ht="15">
      <c r="A102" s="81" t="s">
        <v>277</v>
      </c>
      <c r="B102" s="78" t="s">
        <v>9</v>
      </c>
      <c r="C102" s="54"/>
      <c r="E102" s="54">
        <v>11</v>
      </c>
      <c r="F102" s="5">
        <v>24</v>
      </c>
      <c r="G102" s="27">
        <v>33</v>
      </c>
      <c r="I102" s="54"/>
      <c r="K102" s="54"/>
      <c r="M102" s="54"/>
      <c r="O102" s="54"/>
      <c r="Q102" s="58">
        <v>41</v>
      </c>
      <c r="S102" s="58">
        <v>44</v>
      </c>
      <c r="U102" s="58"/>
      <c r="W102" s="54">
        <v>18</v>
      </c>
      <c r="X102" s="23">
        <v>13</v>
      </c>
      <c r="Y102" s="54"/>
      <c r="AA102" s="54"/>
      <c r="AC102" s="54"/>
      <c r="AE102" s="54"/>
      <c r="AG102" s="54"/>
      <c r="AI102" s="54">
        <v>21</v>
      </c>
      <c r="AJ102" s="23">
        <v>10</v>
      </c>
      <c r="AK102" s="54"/>
      <c r="AM102" s="58" t="s">
        <v>329</v>
      </c>
      <c r="AO102" s="54"/>
      <c r="AQ102" s="54"/>
      <c r="AS102" s="54"/>
      <c r="BA102" s="54">
        <v>30</v>
      </c>
      <c r="BB102" s="53">
        <v>1</v>
      </c>
      <c r="BM102" s="54">
        <v>10</v>
      </c>
      <c r="BN102" s="77">
        <v>26</v>
      </c>
      <c r="BO102" s="54">
        <v>15</v>
      </c>
      <c r="BP102" s="77">
        <v>16</v>
      </c>
      <c r="BQ102" s="54">
        <v>21</v>
      </c>
      <c r="BR102" s="77">
        <v>10</v>
      </c>
      <c r="BU102" s="54">
        <f t="shared" si="6"/>
        <v>100</v>
      </c>
      <c r="BV102" s="54">
        <f t="shared" si="7"/>
        <v>0</v>
      </c>
      <c r="BW102" s="54">
        <f t="shared" si="8"/>
        <v>0</v>
      </c>
      <c r="BX102" s="54">
        <f t="shared" si="9"/>
        <v>11</v>
      </c>
      <c r="BY102" s="54">
        <f t="shared" si="10"/>
        <v>89</v>
      </c>
      <c r="BZ102" s="26">
        <f t="shared" si="11"/>
        <v>0</v>
      </c>
    </row>
    <row r="103" spans="1:78" ht="15">
      <c r="A103" s="81" t="s">
        <v>526</v>
      </c>
      <c r="B103" s="81" t="s">
        <v>17</v>
      </c>
      <c r="C103" s="54"/>
      <c r="E103" s="54"/>
      <c r="G103" s="54"/>
      <c r="I103" s="54"/>
      <c r="K103" s="54"/>
      <c r="M103" s="54"/>
      <c r="O103" s="54"/>
      <c r="Q103" s="54"/>
      <c r="S103" s="54"/>
      <c r="U103" s="54"/>
      <c r="W103" s="54"/>
      <c r="Y103" s="54"/>
      <c r="AA103" s="58">
        <v>61</v>
      </c>
      <c r="AC103" s="58"/>
      <c r="AE103" s="58"/>
      <c r="AG103" s="58"/>
      <c r="AI103" s="58"/>
      <c r="AK103" s="58"/>
      <c r="AM103" s="58"/>
      <c r="AO103" s="58"/>
      <c r="AQ103" s="58"/>
      <c r="AS103" s="58"/>
      <c r="AU103" s="58"/>
      <c r="AW103" s="58"/>
      <c r="AY103" s="58"/>
      <c r="BA103" s="58"/>
      <c r="BC103" s="58"/>
      <c r="BU103" s="54">
        <f t="shared" si="6"/>
        <v>0</v>
      </c>
      <c r="BV103" s="54">
        <f t="shared" si="7"/>
        <v>0</v>
      </c>
      <c r="BW103" s="54">
        <f t="shared" si="8"/>
        <v>0</v>
      </c>
      <c r="BX103" s="54">
        <f t="shared" si="9"/>
        <v>0</v>
      </c>
      <c r="BY103" s="54">
        <f t="shared" si="10"/>
        <v>0</v>
      </c>
      <c r="BZ103" s="26">
        <f t="shared" si="11"/>
        <v>0</v>
      </c>
    </row>
    <row r="104" spans="1:78" ht="15">
      <c r="A104" s="70" t="s">
        <v>188</v>
      </c>
      <c r="B104" s="78" t="s">
        <v>164</v>
      </c>
      <c r="C104" s="27">
        <v>39</v>
      </c>
      <c r="E104" s="54"/>
      <c r="G104" s="54"/>
      <c r="I104" s="58"/>
      <c r="K104" s="58"/>
      <c r="M104" s="58"/>
      <c r="O104" s="58">
        <v>33</v>
      </c>
      <c r="Q104" s="58"/>
      <c r="S104" s="58"/>
      <c r="U104" s="58"/>
      <c r="W104" s="58"/>
      <c r="Y104" s="58"/>
      <c r="AA104" s="58">
        <v>34</v>
      </c>
      <c r="AC104" s="58"/>
      <c r="AE104" s="54">
        <v>11</v>
      </c>
      <c r="AF104" s="23">
        <v>24</v>
      </c>
      <c r="AG104" s="54"/>
      <c r="AI104" s="54"/>
      <c r="AK104" s="58" t="s">
        <v>7</v>
      </c>
      <c r="AM104" s="58"/>
      <c r="AO104" s="58"/>
      <c r="AQ104" s="54">
        <v>26</v>
      </c>
      <c r="AR104" s="23">
        <v>5</v>
      </c>
      <c r="AS104" s="58"/>
      <c r="AU104" s="54">
        <v>20</v>
      </c>
      <c r="AV104" s="53">
        <v>11</v>
      </c>
      <c r="BG104" s="58">
        <v>31</v>
      </c>
      <c r="BK104" s="54" t="s">
        <v>7</v>
      </c>
      <c r="BU104" s="54">
        <f t="shared" si="6"/>
        <v>40</v>
      </c>
      <c r="BV104" s="54">
        <f t="shared" si="7"/>
        <v>40</v>
      </c>
      <c r="BW104" s="54">
        <f t="shared" si="8"/>
        <v>0</v>
      </c>
      <c r="BX104" s="54">
        <f t="shared" si="9"/>
        <v>0</v>
      </c>
      <c r="BY104" s="54">
        <f t="shared" si="10"/>
        <v>0</v>
      </c>
      <c r="BZ104" s="26">
        <f t="shared" si="11"/>
        <v>0</v>
      </c>
    </row>
    <row r="105" spans="1:78" ht="15">
      <c r="A105" s="81" t="s">
        <v>278</v>
      </c>
      <c r="B105" s="78" t="s">
        <v>10</v>
      </c>
      <c r="C105" s="22"/>
      <c r="E105" s="54">
        <v>23</v>
      </c>
      <c r="F105" s="5">
        <v>8</v>
      </c>
      <c r="G105" s="25">
        <v>6</v>
      </c>
      <c r="H105" s="5">
        <v>40</v>
      </c>
      <c r="I105" s="25">
        <v>4</v>
      </c>
      <c r="J105" s="5">
        <v>50</v>
      </c>
      <c r="K105" s="27">
        <v>37</v>
      </c>
      <c r="M105" s="27"/>
      <c r="O105" s="27"/>
      <c r="Q105" s="54">
        <v>27</v>
      </c>
      <c r="R105" s="15">
        <v>4</v>
      </c>
      <c r="S105" s="54">
        <v>22</v>
      </c>
      <c r="T105" s="15">
        <v>9</v>
      </c>
      <c r="U105" s="58" t="s">
        <v>7</v>
      </c>
      <c r="W105" s="54">
        <v>3</v>
      </c>
      <c r="X105" s="23">
        <v>60</v>
      </c>
      <c r="Y105" s="54"/>
      <c r="AA105" s="54"/>
      <c r="AC105" s="58" t="s">
        <v>7</v>
      </c>
      <c r="AE105" s="58" t="s">
        <v>7</v>
      </c>
      <c r="AG105" s="25">
        <v>4</v>
      </c>
      <c r="AH105" s="23">
        <v>50</v>
      </c>
      <c r="AI105" s="54">
        <v>7</v>
      </c>
      <c r="AJ105" s="23">
        <v>36</v>
      </c>
      <c r="AK105" s="54"/>
      <c r="AM105" s="54">
        <v>11</v>
      </c>
      <c r="AN105" s="23">
        <v>24</v>
      </c>
      <c r="AO105" s="54">
        <v>6</v>
      </c>
      <c r="AP105" s="23">
        <v>40</v>
      </c>
      <c r="AQ105" s="58">
        <v>60</v>
      </c>
      <c r="AS105" s="54">
        <v>6</v>
      </c>
      <c r="AT105" s="23">
        <v>40</v>
      </c>
      <c r="AW105" s="54">
        <v>17</v>
      </c>
      <c r="AX105" s="53">
        <v>14</v>
      </c>
      <c r="AY105" s="54">
        <v>9</v>
      </c>
      <c r="AZ105" s="53">
        <v>29</v>
      </c>
      <c r="BA105" s="54">
        <v>9</v>
      </c>
      <c r="BB105" s="53">
        <v>29</v>
      </c>
      <c r="BE105" s="54">
        <v>1</v>
      </c>
      <c r="BF105" s="53">
        <v>100</v>
      </c>
      <c r="BG105" s="58" t="s">
        <v>352</v>
      </c>
      <c r="BI105" s="54" t="s">
        <v>7</v>
      </c>
      <c r="BM105" s="54">
        <v>26</v>
      </c>
      <c r="BN105" s="77">
        <v>5</v>
      </c>
      <c r="BO105" s="54">
        <v>13</v>
      </c>
      <c r="BP105" s="77">
        <v>20</v>
      </c>
      <c r="BQ105" s="54">
        <v>7</v>
      </c>
      <c r="BR105" s="77">
        <v>36</v>
      </c>
      <c r="BS105" s="54">
        <v>4</v>
      </c>
      <c r="BT105" s="77">
        <v>50</v>
      </c>
      <c r="BU105" s="54">
        <f t="shared" si="6"/>
        <v>644</v>
      </c>
      <c r="BV105" s="54">
        <f t="shared" si="7"/>
        <v>0</v>
      </c>
      <c r="BW105" s="54">
        <f t="shared" si="8"/>
        <v>0</v>
      </c>
      <c r="BX105" s="54">
        <f t="shared" si="9"/>
        <v>183</v>
      </c>
      <c r="BY105" s="54">
        <f t="shared" si="10"/>
        <v>242</v>
      </c>
      <c r="BZ105" s="26">
        <f t="shared" si="11"/>
        <v>219</v>
      </c>
    </row>
    <row r="106" spans="1:78" ht="15">
      <c r="A106" s="66" t="s">
        <v>639</v>
      </c>
      <c r="B106" s="81" t="s">
        <v>167</v>
      </c>
      <c r="C106" s="54"/>
      <c r="E106" s="54"/>
      <c r="G106" s="54"/>
      <c r="I106" s="54"/>
      <c r="K106" s="54"/>
      <c r="M106" s="54"/>
      <c r="O106" s="54"/>
      <c r="Q106" s="54"/>
      <c r="S106" s="54"/>
      <c r="U106" s="54"/>
      <c r="W106" s="54"/>
      <c r="Y106" s="54"/>
      <c r="AA106" s="54"/>
      <c r="AC106" s="54"/>
      <c r="AE106" s="54"/>
      <c r="AG106" s="54"/>
      <c r="AI106" s="54"/>
      <c r="AK106" s="54"/>
      <c r="AM106" s="54"/>
      <c r="AO106" s="54"/>
      <c r="AQ106" s="54"/>
      <c r="AS106" s="54"/>
      <c r="BG106" s="58">
        <v>56</v>
      </c>
      <c r="BU106" s="54">
        <f t="shared" si="6"/>
        <v>0</v>
      </c>
      <c r="BV106" s="54">
        <f t="shared" si="7"/>
        <v>0</v>
      </c>
      <c r="BW106" s="54">
        <f t="shared" si="8"/>
        <v>0</v>
      </c>
      <c r="BX106" s="54">
        <f t="shared" si="9"/>
        <v>0</v>
      </c>
      <c r="BY106" s="54">
        <f t="shared" si="10"/>
        <v>0</v>
      </c>
      <c r="BZ106" s="26">
        <f t="shared" si="11"/>
        <v>0</v>
      </c>
    </row>
    <row r="107" spans="1:78" ht="15">
      <c r="A107" s="81" t="s">
        <v>280</v>
      </c>
      <c r="B107" s="78" t="s">
        <v>8</v>
      </c>
      <c r="C107" s="54"/>
      <c r="E107" s="54">
        <v>7</v>
      </c>
      <c r="F107" s="5">
        <v>36</v>
      </c>
      <c r="G107" s="25">
        <v>2</v>
      </c>
      <c r="H107" s="5">
        <v>80</v>
      </c>
      <c r="I107" s="25">
        <v>23</v>
      </c>
      <c r="J107" s="5">
        <v>8</v>
      </c>
      <c r="K107" s="54" t="s">
        <v>19</v>
      </c>
      <c r="M107" s="54">
        <v>4</v>
      </c>
      <c r="N107" s="5">
        <v>50</v>
      </c>
      <c r="O107" s="54"/>
      <c r="Q107" s="54">
        <v>8</v>
      </c>
      <c r="R107" s="15">
        <v>32</v>
      </c>
      <c r="S107" s="54">
        <v>9</v>
      </c>
      <c r="T107" s="15">
        <v>29</v>
      </c>
      <c r="U107" s="54">
        <v>26</v>
      </c>
      <c r="V107" s="15">
        <v>5</v>
      </c>
      <c r="W107" s="54"/>
      <c r="Y107" s="54">
        <v>9</v>
      </c>
      <c r="Z107" s="23">
        <v>15</v>
      </c>
      <c r="AA107" s="54"/>
      <c r="AC107" s="54">
        <v>13</v>
      </c>
      <c r="AD107" s="23">
        <v>20</v>
      </c>
      <c r="AE107" s="54"/>
      <c r="AG107" s="25">
        <v>2</v>
      </c>
      <c r="AH107" s="23">
        <v>80</v>
      </c>
      <c r="AI107" s="54">
        <v>3</v>
      </c>
      <c r="AJ107" s="23">
        <v>60</v>
      </c>
      <c r="AK107" s="54"/>
      <c r="AM107" s="54">
        <v>25</v>
      </c>
      <c r="AN107" s="23">
        <v>6</v>
      </c>
      <c r="AO107" s="54">
        <v>20</v>
      </c>
      <c r="AP107" s="23">
        <v>11</v>
      </c>
      <c r="AQ107" s="58">
        <v>53</v>
      </c>
      <c r="AS107" s="54">
        <v>8</v>
      </c>
      <c r="AT107" s="23">
        <v>32</v>
      </c>
      <c r="BA107" s="54">
        <v>4</v>
      </c>
      <c r="BB107" s="53">
        <v>50</v>
      </c>
      <c r="BC107" s="54">
        <v>3</v>
      </c>
      <c r="BD107" s="53">
        <v>60</v>
      </c>
      <c r="BI107" s="54">
        <v>1</v>
      </c>
      <c r="BJ107" s="53">
        <v>100</v>
      </c>
      <c r="BM107" s="54">
        <v>11</v>
      </c>
      <c r="BN107" s="77">
        <v>24</v>
      </c>
      <c r="BO107" s="54">
        <v>6</v>
      </c>
      <c r="BP107" s="77">
        <v>40</v>
      </c>
      <c r="BQ107" s="54">
        <v>9</v>
      </c>
      <c r="BR107" s="77">
        <v>29</v>
      </c>
      <c r="BS107" s="54">
        <v>10</v>
      </c>
      <c r="BT107" s="77">
        <v>26</v>
      </c>
      <c r="BU107" s="54">
        <f t="shared" si="6"/>
        <v>793</v>
      </c>
      <c r="BV107" s="54">
        <f t="shared" si="7"/>
        <v>0</v>
      </c>
      <c r="BW107" s="54">
        <f t="shared" si="8"/>
        <v>235</v>
      </c>
      <c r="BX107" s="54">
        <f t="shared" si="9"/>
        <v>205</v>
      </c>
      <c r="BY107" s="54">
        <f t="shared" si="10"/>
        <v>226</v>
      </c>
      <c r="BZ107" s="26">
        <f t="shared" si="11"/>
        <v>112</v>
      </c>
    </row>
    <row r="108" spans="1:79" ht="15">
      <c r="A108" s="70" t="s">
        <v>201</v>
      </c>
      <c r="B108" s="78" t="s">
        <v>15</v>
      </c>
      <c r="C108" s="27">
        <v>34</v>
      </c>
      <c r="E108" s="27" t="s">
        <v>329</v>
      </c>
      <c r="G108" s="27">
        <v>34</v>
      </c>
      <c r="I108" s="25">
        <v>14</v>
      </c>
      <c r="J108" s="5">
        <v>18</v>
      </c>
      <c r="K108" s="54">
        <v>2</v>
      </c>
      <c r="L108" s="5">
        <v>80</v>
      </c>
      <c r="M108" s="54">
        <v>10</v>
      </c>
      <c r="N108" s="5">
        <v>26</v>
      </c>
      <c r="O108" s="54">
        <v>17</v>
      </c>
      <c r="P108" s="5">
        <v>14</v>
      </c>
      <c r="Q108" s="54">
        <v>29</v>
      </c>
      <c r="R108" s="15">
        <v>2</v>
      </c>
      <c r="S108" s="54"/>
      <c r="U108" s="54">
        <v>17</v>
      </c>
      <c r="V108" s="15">
        <v>14</v>
      </c>
      <c r="W108" s="54"/>
      <c r="Y108" s="54">
        <v>9</v>
      </c>
      <c r="Z108" s="23">
        <v>15</v>
      </c>
      <c r="AA108" s="54">
        <v>21</v>
      </c>
      <c r="AB108" s="23">
        <v>10</v>
      </c>
      <c r="AC108" s="54">
        <v>6</v>
      </c>
      <c r="AD108" s="23">
        <v>40</v>
      </c>
      <c r="AE108" s="58" t="s">
        <v>352</v>
      </c>
      <c r="AG108" s="25">
        <v>8</v>
      </c>
      <c r="AH108" s="23">
        <v>32</v>
      </c>
      <c r="AI108" s="58">
        <v>39</v>
      </c>
      <c r="AK108" s="54">
        <v>20</v>
      </c>
      <c r="AL108" s="23">
        <v>11</v>
      </c>
      <c r="AM108" s="54">
        <v>20</v>
      </c>
      <c r="AN108" s="23">
        <v>11</v>
      </c>
      <c r="AO108" s="58">
        <v>38</v>
      </c>
      <c r="AQ108" s="58">
        <v>37</v>
      </c>
      <c r="AS108" s="54">
        <v>4</v>
      </c>
      <c r="AT108" s="23">
        <v>50</v>
      </c>
      <c r="AU108" s="58" t="s">
        <v>7</v>
      </c>
      <c r="AW108" s="58">
        <v>53</v>
      </c>
      <c r="AY108" s="54">
        <v>4</v>
      </c>
      <c r="AZ108" s="53">
        <v>50</v>
      </c>
      <c r="BA108" s="54">
        <v>16</v>
      </c>
      <c r="BB108" s="53">
        <v>15</v>
      </c>
      <c r="BC108" s="54">
        <v>2</v>
      </c>
      <c r="BD108" s="53">
        <v>80</v>
      </c>
      <c r="BE108" s="54">
        <v>18</v>
      </c>
      <c r="BF108" s="53">
        <v>13</v>
      </c>
      <c r="BG108" s="58" t="s">
        <v>7</v>
      </c>
      <c r="BI108" s="54" t="s">
        <v>653</v>
      </c>
      <c r="BM108" s="54">
        <v>21</v>
      </c>
      <c r="BN108" s="77">
        <v>10</v>
      </c>
      <c r="BO108" s="54">
        <v>27</v>
      </c>
      <c r="BP108" s="77">
        <v>4</v>
      </c>
      <c r="BQ108" s="54">
        <v>31</v>
      </c>
      <c r="BU108" s="54">
        <f t="shared" si="6"/>
        <v>495</v>
      </c>
      <c r="BV108" s="54">
        <f t="shared" si="7"/>
        <v>35</v>
      </c>
      <c r="BW108" s="54">
        <f t="shared" si="8"/>
        <v>240</v>
      </c>
      <c r="BX108" s="54">
        <f t="shared" si="9"/>
        <v>46</v>
      </c>
      <c r="BY108" s="54">
        <f t="shared" si="10"/>
        <v>14</v>
      </c>
      <c r="BZ108" s="26">
        <f t="shared" si="11"/>
        <v>145</v>
      </c>
      <c r="CA108" s="59"/>
    </row>
    <row r="109" spans="1:78" ht="15">
      <c r="A109" s="70" t="s">
        <v>176</v>
      </c>
      <c r="B109" s="78" t="s">
        <v>9</v>
      </c>
      <c r="C109" s="27" t="s">
        <v>7</v>
      </c>
      <c r="E109" s="54"/>
      <c r="G109" s="54"/>
      <c r="I109" s="54"/>
      <c r="K109" s="54"/>
      <c r="M109" s="54"/>
      <c r="O109" s="54" t="s">
        <v>19</v>
      </c>
      <c r="Q109" s="54"/>
      <c r="S109" s="54"/>
      <c r="U109" s="54"/>
      <c r="W109" s="54"/>
      <c r="Y109" s="54"/>
      <c r="AA109" s="58">
        <v>33</v>
      </c>
      <c r="AC109" s="58">
        <v>57</v>
      </c>
      <c r="AE109" s="54">
        <v>5</v>
      </c>
      <c r="AF109" s="23">
        <v>45</v>
      </c>
      <c r="AG109" s="54"/>
      <c r="AI109" s="54"/>
      <c r="AK109" s="54">
        <v>4</v>
      </c>
      <c r="AL109" s="23">
        <v>50</v>
      </c>
      <c r="AM109" s="54"/>
      <c r="AO109" s="54"/>
      <c r="AQ109" s="54">
        <v>17</v>
      </c>
      <c r="AR109" s="23">
        <v>14</v>
      </c>
      <c r="AS109" s="54"/>
      <c r="AU109" s="54">
        <v>14</v>
      </c>
      <c r="AV109" s="53">
        <v>18</v>
      </c>
      <c r="BE109" s="54" t="s">
        <v>468</v>
      </c>
      <c r="BG109" s="54">
        <v>5</v>
      </c>
      <c r="BH109" s="53">
        <v>45</v>
      </c>
      <c r="BK109" s="54" t="s">
        <v>7</v>
      </c>
      <c r="BU109" s="54">
        <f t="shared" si="6"/>
        <v>172</v>
      </c>
      <c r="BV109" s="54">
        <f t="shared" si="7"/>
        <v>172</v>
      </c>
      <c r="BW109" s="54">
        <f t="shared" si="8"/>
        <v>0</v>
      </c>
      <c r="BX109" s="54">
        <f t="shared" si="9"/>
        <v>0</v>
      </c>
      <c r="BY109" s="54">
        <f t="shared" si="10"/>
        <v>0</v>
      </c>
      <c r="BZ109" s="26">
        <f t="shared" si="11"/>
        <v>0</v>
      </c>
    </row>
    <row r="110" spans="1:78" ht="15">
      <c r="A110" s="81" t="s">
        <v>279</v>
      </c>
      <c r="B110" s="78" t="s">
        <v>3</v>
      </c>
      <c r="C110" s="54"/>
      <c r="E110" s="27">
        <v>64</v>
      </c>
      <c r="G110" s="25">
        <v>7</v>
      </c>
      <c r="H110" s="5">
        <v>36</v>
      </c>
      <c r="I110" s="25">
        <v>28</v>
      </c>
      <c r="J110" s="5">
        <v>3</v>
      </c>
      <c r="K110" s="25"/>
      <c r="M110" s="25"/>
      <c r="O110" s="25"/>
      <c r="Q110" s="54">
        <v>17</v>
      </c>
      <c r="R110" s="15">
        <v>14</v>
      </c>
      <c r="S110" s="54">
        <v>7</v>
      </c>
      <c r="T110" s="15">
        <v>36</v>
      </c>
      <c r="U110" s="54"/>
      <c r="W110" s="54"/>
      <c r="Y110" s="54"/>
      <c r="AA110" s="54"/>
      <c r="AC110" s="54"/>
      <c r="AE110" s="54"/>
      <c r="AG110" s="35" t="s">
        <v>468</v>
      </c>
      <c r="AI110" s="58" t="s">
        <v>331</v>
      </c>
      <c r="AK110" s="58"/>
      <c r="AM110" s="58"/>
      <c r="AO110" s="58"/>
      <c r="AQ110" s="58"/>
      <c r="AS110" s="58"/>
      <c r="AU110" s="58"/>
      <c r="AW110" s="54">
        <v>24</v>
      </c>
      <c r="AX110" s="53">
        <v>7</v>
      </c>
      <c r="BA110" s="54">
        <v>27</v>
      </c>
      <c r="BB110" s="53">
        <v>4</v>
      </c>
      <c r="BM110" s="54">
        <v>47</v>
      </c>
      <c r="BO110" s="54">
        <v>23</v>
      </c>
      <c r="BP110" s="77">
        <v>8</v>
      </c>
      <c r="BQ110" s="54">
        <v>22</v>
      </c>
      <c r="BR110" s="77">
        <v>9</v>
      </c>
      <c r="BU110" s="54">
        <f t="shared" si="6"/>
        <v>117</v>
      </c>
      <c r="BV110" s="54">
        <f t="shared" si="7"/>
        <v>0</v>
      </c>
      <c r="BW110" s="54">
        <f t="shared" si="8"/>
        <v>0</v>
      </c>
      <c r="BX110" s="54">
        <f t="shared" si="9"/>
        <v>66</v>
      </c>
      <c r="BY110" s="54">
        <f t="shared" si="10"/>
        <v>51</v>
      </c>
      <c r="BZ110" s="26">
        <f t="shared" si="11"/>
        <v>0</v>
      </c>
    </row>
    <row r="111" spans="1:78" ht="15">
      <c r="A111" s="70" t="s">
        <v>415</v>
      </c>
      <c r="B111" s="70" t="s">
        <v>14</v>
      </c>
      <c r="C111" s="54"/>
      <c r="E111" s="54"/>
      <c r="G111" s="54"/>
      <c r="I111" s="54"/>
      <c r="K111" s="27">
        <v>46</v>
      </c>
      <c r="M111" s="27">
        <v>33</v>
      </c>
      <c r="O111" s="27"/>
      <c r="Q111" s="27"/>
      <c r="S111" s="27"/>
      <c r="U111" s="58">
        <v>40</v>
      </c>
      <c r="W111" s="58"/>
      <c r="Y111" s="58"/>
      <c r="AA111" s="58"/>
      <c r="AC111" s="58" t="s">
        <v>7</v>
      </c>
      <c r="AE111" s="58"/>
      <c r="AG111" s="58"/>
      <c r="AI111" s="58"/>
      <c r="AK111" s="58"/>
      <c r="AM111" s="58"/>
      <c r="AO111" s="58"/>
      <c r="AQ111" s="58"/>
      <c r="AS111" s="58"/>
      <c r="AU111" s="58">
        <v>47</v>
      </c>
      <c r="AW111" s="58"/>
      <c r="AY111" s="58"/>
      <c r="BA111" s="58"/>
      <c r="BC111" s="58">
        <v>37</v>
      </c>
      <c r="BI111" s="54" t="s">
        <v>7</v>
      </c>
      <c r="BU111" s="54">
        <f t="shared" si="6"/>
        <v>0</v>
      </c>
      <c r="BV111" s="54">
        <f t="shared" si="7"/>
        <v>0</v>
      </c>
      <c r="BW111" s="54">
        <f t="shared" si="8"/>
        <v>0</v>
      </c>
      <c r="BX111" s="54">
        <f t="shared" si="9"/>
        <v>0</v>
      </c>
      <c r="BY111" s="54">
        <f t="shared" si="10"/>
        <v>0</v>
      </c>
      <c r="BZ111" s="26">
        <f t="shared" si="11"/>
        <v>0</v>
      </c>
    </row>
    <row r="112" spans="1:79" ht="15">
      <c r="A112" s="81" t="s">
        <v>650</v>
      </c>
      <c r="B112" s="70" t="s">
        <v>14</v>
      </c>
      <c r="C112" s="54"/>
      <c r="E112" s="54"/>
      <c r="G112" s="54"/>
      <c r="I112" s="54"/>
      <c r="K112" s="27"/>
      <c r="M112" s="27"/>
      <c r="O112" s="27"/>
      <c r="Q112" s="27"/>
      <c r="S112" s="27"/>
      <c r="U112" s="58"/>
      <c r="W112" s="58"/>
      <c r="Y112" s="58"/>
      <c r="AA112" s="58"/>
      <c r="AC112" s="58"/>
      <c r="AE112" s="58"/>
      <c r="AG112" s="58"/>
      <c r="AI112" s="58"/>
      <c r="AK112" s="58"/>
      <c r="AM112" s="58"/>
      <c r="AO112" s="58"/>
      <c r="AQ112" s="58"/>
      <c r="AS112" s="58"/>
      <c r="AU112" s="58"/>
      <c r="AW112" s="58"/>
      <c r="AY112" s="58"/>
      <c r="BA112" s="58"/>
      <c r="BC112" s="58"/>
      <c r="BI112" s="54">
        <v>43</v>
      </c>
      <c r="BK112" s="54">
        <v>40</v>
      </c>
      <c r="BU112" s="54">
        <f t="shared" si="6"/>
        <v>0</v>
      </c>
      <c r="BV112" s="54">
        <f t="shared" si="7"/>
        <v>0</v>
      </c>
      <c r="BW112" s="54">
        <f t="shared" si="8"/>
        <v>0</v>
      </c>
      <c r="BX112" s="54">
        <f t="shared" si="9"/>
        <v>0</v>
      </c>
      <c r="BY112" s="54">
        <f t="shared" si="10"/>
        <v>0</v>
      </c>
      <c r="BZ112" s="26">
        <f t="shared" si="11"/>
        <v>0</v>
      </c>
      <c r="CA112" s="78"/>
    </row>
    <row r="113" spans="1:78" ht="15">
      <c r="A113" s="81" t="s">
        <v>281</v>
      </c>
      <c r="B113" s="78" t="s">
        <v>14</v>
      </c>
      <c r="C113" s="22"/>
      <c r="E113" s="54">
        <v>27</v>
      </c>
      <c r="F113" s="5">
        <v>4</v>
      </c>
      <c r="G113" s="25">
        <v>25</v>
      </c>
      <c r="H113" s="5">
        <v>6</v>
      </c>
      <c r="I113" s="27">
        <v>32</v>
      </c>
      <c r="K113" s="27"/>
      <c r="M113" s="27"/>
      <c r="O113" s="27"/>
      <c r="Q113" s="54">
        <v>22</v>
      </c>
      <c r="R113" s="15">
        <v>9</v>
      </c>
      <c r="S113" s="58">
        <v>34</v>
      </c>
      <c r="U113" s="58"/>
      <c r="W113" s="54">
        <v>15</v>
      </c>
      <c r="X113" s="23">
        <v>16</v>
      </c>
      <c r="Y113" s="54"/>
      <c r="AA113" s="54"/>
      <c r="AC113" s="54"/>
      <c r="AE113" s="54"/>
      <c r="AG113" s="34" t="s">
        <v>468</v>
      </c>
      <c r="AI113" s="54">
        <v>4</v>
      </c>
      <c r="AJ113" s="23">
        <v>50</v>
      </c>
      <c r="AK113" s="54"/>
      <c r="AM113" s="58" t="s">
        <v>331</v>
      </c>
      <c r="AO113" s="54">
        <v>23</v>
      </c>
      <c r="AP113" s="23">
        <v>8</v>
      </c>
      <c r="AQ113" s="54"/>
      <c r="AS113" s="54"/>
      <c r="AW113" s="54">
        <v>13</v>
      </c>
      <c r="AX113" s="53">
        <v>20</v>
      </c>
      <c r="BA113" s="58" t="s">
        <v>331</v>
      </c>
      <c r="BC113" s="58"/>
      <c r="BM113" s="54">
        <v>9</v>
      </c>
      <c r="BN113" s="77">
        <v>29</v>
      </c>
      <c r="BO113" s="54">
        <v>9</v>
      </c>
      <c r="BP113" s="77">
        <v>29</v>
      </c>
      <c r="BQ113" s="54">
        <v>24</v>
      </c>
      <c r="BR113" s="77">
        <v>7</v>
      </c>
      <c r="BS113" s="54" t="s">
        <v>331</v>
      </c>
      <c r="BU113" s="54">
        <f t="shared" si="6"/>
        <v>178</v>
      </c>
      <c r="BV113" s="54">
        <f t="shared" si="7"/>
        <v>0</v>
      </c>
      <c r="BW113" s="54">
        <f t="shared" si="8"/>
        <v>0</v>
      </c>
      <c r="BX113" s="54">
        <f t="shared" si="9"/>
        <v>22</v>
      </c>
      <c r="BY113" s="54">
        <f t="shared" si="10"/>
        <v>156</v>
      </c>
      <c r="BZ113" s="26">
        <f t="shared" si="11"/>
        <v>0</v>
      </c>
    </row>
    <row r="114" spans="1:78" ht="15">
      <c r="A114" s="70" t="s">
        <v>238</v>
      </c>
      <c r="B114" s="78" t="s">
        <v>11</v>
      </c>
      <c r="C114" s="27" t="s">
        <v>7</v>
      </c>
      <c r="E114" s="54"/>
      <c r="G114" s="54"/>
      <c r="I114" s="54"/>
      <c r="K114" s="54">
        <v>23</v>
      </c>
      <c r="L114" s="5">
        <v>8</v>
      </c>
      <c r="M114" s="27">
        <v>32</v>
      </c>
      <c r="O114" s="27"/>
      <c r="Q114" s="27"/>
      <c r="S114" s="27"/>
      <c r="U114" s="58" t="s">
        <v>7</v>
      </c>
      <c r="W114" s="58"/>
      <c r="Y114" s="58"/>
      <c r="AA114" s="58"/>
      <c r="AC114" s="58">
        <v>42</v>
      </c>
      <c r="AE114" s="58"/>
      <c r="AG114" s="25">
        <v>24</v>
      </c>
      <c r="AH114" s="23">
        <v>7</v>
      </c>
      <c r="AI114" s="25"/>
      <c r="AK114" s="25"/>
      <c r="AM114" s="25"/>
      <c r="AO114" s="25"/>
      <c r="AQ114" s="25"/>
      <c r="AS114" s="25"/>
      <c r="AU114" s="25"/>
      <c r="AW114" s="25"/>
      <c r="AY114" s="58">
        <v>37</v>
      </c>
      <c r="BA114" s="58"/>
      <c r="BC114" s="58" t="s">
        <v>7</v>
      </c>
      <c r="BE114" s="54">
        <v>8</v>
      </c>
      <c r="BF114" s="53">
        <v>32</v>
      </c>
      <c r="BG114" s="58">
        <v>54</v>
      </c>
      <c r="BI114" s="54">
        <v>24</v>
      </c>
      <c r="BJ114" s="53">
        <v>7</v>
      </c>
      <c r="BK114" s="54">
        <v>42</v>
      </c>
      <c r="BU114" s="54">
        <f t="shared" si="6"/>
        <v>54</v>
      </c>
      <c r="BV114" s="54">
        <f t="shared" si="7"/>
        <v>0</v>
      </c>
      <c r="BW114" s="54">
        <f t="shared" si="8"/>
        <v>15</v>
      </c>
      <c r="BX114" s="54">
        <f t="shared" si="9"/>
        <v>0</v>
      </c>
      <c r="BY114" s="54">
        <f t="shared" si="10"/>
        <v>0</v>
      </c>
      <c r="BZ114" s="26">
        <f t="shared" si="11"/>
        <v>39</v>
      </c>
    </row>
    <row r="115" spans="1:78" ht="15">
      <c r="A115" s="79" t="s">
        <v>659</v>
      </c>
      <c r="B115" s="78" t="s">
        <v>15</v>
      </c>
      <c r="C115" s="27"/>
      <c r="E115" s="54"/>
      <c r="G115" s="54"/>
      <c r="I115" s="54"/>
      <c r="K115" s="54"/>
      <c r="M115" s="27"/>
      <c r="O115" s="27"/>
      <c r="Q115" s="27"/>
      <c r="S115" s="27"/>
      <c r="U115" s="58"/>
      <c r="W115" s="58"/>
      <c r="Y115" s="58"/>
      <c r="AA115" s="58"/>
      <c r="AC115" s="58"/>
      <c r="AE115" s="58"/>
      <c r="AG115" s="25"/>
      <c r="AI115" s="25"/>
      <c r="AK115" s="25"/>
      <c r="AM115" s="25"/>
      <c r="AO115" s="25"/>
      <c r="AQ115" s="25"/>
      <c r="AS115" s="25"/>
      <c r="AU115" s="25"/>
      <c r="AW115" s="25"/>
      <c r="AY115" s="58"/>
      <c r="BA115" s="58"/>
      <c r="BC115" s="58"/>
      <c r="BG115" s="58"/>
      <c r="BK115" s="54">
        <v>31</v>
      </c>
      <c r="BU115" s="54">
        <f t="shared" si="6"/>
        <v>0</v>
      </c>
      <c r="BV115" s="54">
        <f t="shared" si="7"/>
        <v>0</v>
      </c>
      <c r="BW115" s="54">
        <f t="shared" si="8"/>
        <v>0</v>
      </c>
      <c r="BX115" s="54">
        <f t="shared" si="9"/>
        <v>0</v>
      </c>
      <c r="BY115" s="54">
        <f t="shared" si="10"/>
        <v>0</v>
      </c>
      <c r="BZ115" s="26">
        <f t="shared" si="11"/>
        <v>0</v>
      </c>
    </row>
    <row r="116" spans="1:78" ht="15">
      <c r="A116" s="70" t="s">
        <v>406</v>
      </c>
      <c r="B116" s="70" t="s">
        <v>15</v>
      </c>
      <c r="C116" s="54"/>
      <c r="E116" s="54"/>
      <c r="I116" s="54"/>
      <c r="K116" s="54">
        <v>10</v>
      </c>
      <c r="L116" s="5">
        <v>26</v>
      </c>
      <c r="M116" s="54">
        <v>18</v>
      </c>
      <c r="N116" s="5">
        <v>13</v>
      </c>
      <c r="O116" s="54"/>
      <c r="Q116" s="54"/>
      <c r="S116" s="54"/>
      <c r="U116" s="54">
        <v>25</v>
      </c>
      <c r="V116" s="15">
        <v>6</v>
      </c>
      <c r="W116" s="54"/>
      <c r="Y116" s="54"/>
      <c r="AA116" s="54"/>
      <c r="AC116" s="58">
        <v>59</v>
      </c>
      <c r="AE116" s="58"/>
      <c r="AG116" s="58"/>
      <c r="AI116" s="58"/>
      <c r="AK116" s="58"/>
      <c r="AM116" s="58"/>
      <c r="AO116" s="58"/>
      <c r="AQ116" s="58"/>
      <c r="AS116" s="58"/>
      <c r="AU116" s="58"/>
      <c r="AW116" s="58"/>
      <c r="AY116" s="58"/>
      <c r="BA116" s="58"/>
      <c r="BC116" s="54">
        <v>20</v>
      </c>
      <c r="BD116" s="53">
        <v>11</v>
      </c>
      <c r="BI116" s="54" t="s">
        <v>7</v>
      </c>
      <c r="BU116" s="54">
        <f t="shared" si="6"/>
        <v>56</v>
      </c>
      <c r="BV116" s="54">
        <f t="shared" si="7"/>
        <v>0</v>
      </c>
      <c r="BW116" s="54">
        <f t="shared" si="8"/>
        <v>56</v>
      </c>
      <c r="BX116" s="54">
        <f t="shared" si="9"/>
        <v>0</v>
      </c>
      <c r="BY116" s="54">
        <f t="shared" si="10"/>
        <v>0</v>
      </c>
      <c r="BZ116" s="26">
        <f t="shared" si="11"/>
        <v>0</v>
      </c>
    </row>
    <row r="117" spans="1:78" ht="15">
      <c r="A117" s="70" t="s">
        <v>222</v>
      </c>
      <c r="B117" s="78" t="s">
        <v>11</v>
      </c>
      <c r="C117" s="27" t="s">
        <v>7</v>
      </c>
      <c r="G117" s="54"/>
      <c r="I117" s="54"/>
      <c r="K117" s="27">
        <v>55</v>
      </c>
      <c r="M117" s="27"/>
      <c r="O117" s="58">
        <v>50</v>
      </c>
      <c r="Q117" s="58"/>
      <c r="S117" s="58"/>
      <c r="U117" s="58"/>
      <c r="W117" s="58"/>
      <c r="Y117" s="58"/>
      <c r="AA117" s="58" t="s">
        <v>7</v>
      </c>
      <c r="AC117" s="58"/>
      <c r="AE117" s="58">
        <v>34</v>
      </c>
      <c r="AG117" s="58"/>
      <c r="AI117" s="58"/>
      <c r="AK117" s="58"/>
      <c r="AM117" s="58"/>
      <c r="AO117" s="58"/>
      <c r="AQ117" s="54">
        <v>12</v>
      </c>
      <c r="AR117" s="23">
        <v>22</v>
      </c>
      <c r="AS117" s="58"/>
      <c r="AU117" s="54">
        <v>13</v>
      </c>
      <c r="AV117" s="53">
        <v>20</v>
      </c>
      <c r="BC117" s="58" t="s">
        <v>7</v>
      </c>
      <c r="BE117" s="54" t="s">
        <v>7</v>
      </c>
      <c r="BG117" s="54">
        <v>10</v>
      </c>
      <c r="BH117" s="53">
        <v>26</v>
      </c>
      <c r="BK117" s="54">
        <v>2</v>
      </c>
      <c r="BL117" s="69">
        <v>80</v>
      </c>
      <c r="BU117" s="54">
        <f t="shared" si="6"/>
        <v>148</v>
      </c>
      <c r="BV117" s="54">
        <f t="shared" si="7"/>
        <v>148</v>
      </c>
      <c r="BW117" s="54">
        <f t="shared" si="8"/>
        <v>0</v>
      </c>
      <c r="BX117" s="54">
        <f t="shared" si="9"/>
        <v>0</v>
      </c>
      <c r="BY117" s="54">
        <f t="shared" si="10"/>
        <v>0</v>
      </c>
      <c r="BZ117" s="26">
        <f t="shared" si="11"/>
        <v>0</v>
      </c>
    </row>
    <row r="118" spans="1:78" ht="15">
      <c r="A118" s="81" t="s">
        <v>282</v>
      </c>
      <c r="B118" s="78" t="s">
        <v>13</v>
      </c>
      <c r="C118" s="22"/>
      <c r="E118" s="6">
        <v>29</v>
      </c>
      <c r="F118" s="5">
        <v>2</v>
      </c>
      <c r="G118" s="25">
        <v>26</v>
      </c>
      <c r="H118" s="5">
        <v>5</v>
      </c>
      <c r="I118" s="25">
        <v>20</v>
      </c>
      <c r="J118" s="5">
        <v>11</v>
      </c>
      <c r="K118" s="25"/>
      <c r="M118" s="25"/>
      <c r="O118" s="25"/>
      <c r="Q118" s="54">
        <v>2</v>
      </c>
      <c r="R118" s="15">
        <v>80</v>
      </c>
      <c r="S118" s="54">
        <v>10</v>
      </c>
      <c r="T118" s="15">
        <v>26</v>
      </c>
      <c r="U118" s="54"/>
      <c r="W118" s="54">
        <v>9</v>
      </c>
      <c r="X118" s="23">
        <v>29</v>
      </c>
      <c r="Y118" s="54"/>
      <c r="AA118" s="54"/>
      <c r="AC118" s="54"/>
      <c r="AE118" s="54"/>
      <c r="AG118" s="25" t="s">
        <v>19</v>
      </c>
      <c r="AI118" s="58" t="s">
        <v>331</v>
      </c>
      <c r="AK118" s="58"/>
      <c r="AM118" s="58"/>
      <c r="AO118" s="58"/>
      <c r="AQ118" s="58"/>
      <c r="AS118" s="58"/>
      <c r="AU118" s="58"/>
      <c r="AW118" s="58"/>
      <c r="AY118" s="58"/>
      <c r="BA118" s="58"/>
      <c r="BC118" s="58"/>
      <c r="BM118" s="54">
        <v>35</v>
      </c>
      <c r="BO118" s="54" t="s">
        <v>331</v>
      </c>
      <c r="BQ118" s="54" t="s">
        <v>331</v>
      </c>
      <c r="BU118" s="54">
        <f t="shared" si="6"/>
        <v>153</v>
      </c>
      <c r="BV118" s="54">
        <f t="shared" si="7"/>
        <v>0</v>
      </c>
      <c r="BW118" s="54">
        <f t="shared" si="8"/>
        <v>0</v>
      </c>
      <c r="BX118" s="54">
        <f t="shared" si="9"/>
        <v>96</v>
      </c>
      <c r="BY118" s="54">
        <f t="shared" si="10"/>
        <v>57</v>
      </c>
      <c r="BZ118" s="26">
        <f t="shared" si="11"/>
        <v>0</v>
      </c>
    </row>
    <row r="119" spans="1:78" ht="15">
      <c r="A119" s="70" t="s">
        <v>419</v>
      </c>
      <c r="B119" s="29" t="s">
        <v>396</v>
      </c>
      <c r="C119" s="54"/>
      <c r="E119" s="54"/>
      <c r="G119" s="54"/>
      <c r="I119" s="54"/>
      <c r="K119" s="27">
        <v>60</v>
      </c>
      <c r="M119" s="27"/>
      <c r="O119" s="27"/>
      <c r="Q119" s="27"/>
      <c r="S119" s="27"/>
      <c r="U119" s="27"/>
      <c r="W119" s="27"/>
      <c r="Y119" s="27"/>
      <c r="AA119" s="27"/>
      <c r="AC119" s="27"/>
      <c r="AE119" s="27"/>
      <c r="AG119" s="27"/>
      <c r="AI119" s="27"/>
      <c r="AK119" s="27"/>
      <c r="AM119" s="27"/>
      <c r="AO119" s="27"/>
      <c r="AQ119" s="27"/>
      <c r="AS119" s="27"/>
      <c r="AU119" s="27"/>
      <c r="AW119" s="27"/>
      <c r="AY119" s="27"/>
      <c r="BA119" s="27"/>
      <c r="BC119" s="27"/>
      <c r="BU119" s="54">
        <f t="shared" si="6"/>
        <v>0</v>
      </c>
      <c r="BV119" s="54">
        <f t="shared" si="7"/>
        <v>0</v>
      </c>
      <c r="BW119" s="54">
        <f t="shared" si="8"/>
        <v>0</v>
      </c>
      <c r="BX119" s="54">
        <f t="shared" si="9"/>
        <v>0</v>
      </c>
      <c r="BY119" s="54">
        <f t="shared" si="10"/>
        <v>0</v>
      </c>
      <c r="BZ119" s="26">
        <f t="shared" si="11"/>
        <v>0</v>
      </c>
    </row>
    <row r="120" spans="1:78" ht="15">
      <c r="A120" s="81" t="s">
        <v>283</v>
      </c>
      <c r="B120" s="59" t="s">
        <v>14</v>
      </c>
      <c r="C120" s="54"/>
      <c r="E120" s="27">
        <v>53</v>
      </c>
      <c r="G120" s="54"/>
      <c r="I120" s="54"/>
      <c r="K120" s="54"/>
      <c r="M120" s="54"/>
      <c r="O120" s="54"/>
      <c r="Q120" s="54"/>
      <c r="S120" s="54"/>
      <c r="U120" s="54"/>
      <c r="W120" s="54"/>
      <c r="Y120" s="54"/>
      <c r="AA120" s="54"/>
      <c r="AC120" s="54"/>
      <c r="AE120" s="54"/>
      <c r="AG120" s="54"/>
      <c r="AI120" s="54"/>
      <c r="AK120" s="54"/>
      <c r="AM120" s="54"/>
      <c r="AO120" s="54"/>
      <c r="AQ120" s="54"/>
      <c r="AS120" s="54"/>
      <c r="BM120" s="54">
        <v>39</v>
      </c>
      <c r="BO120" s="54">
        <v>42</v>
      </c>
      <c r="BQ120" s="54">
        <v>32</v>
      </c>
      <c r="BS120" s="54">
        <v>15</v>
      </c>
      <c r="BT120" s="77">
        <v>16</v>
      </c>
      <c r="BU120" s="54">
        <f t="shared" si="6"/>
        <v>16</v>
      </c>
      <c r="BV120" s="54">
        <f t="shared" si="7"/>
        <v>0</v>
      </c>
      <c r="BW120" s="54">
        <f t="shared" si="8"/>
        <v>0</v>
      </c>
      <c r="BX120" s="54">
        <f t="shared" si="9"/>
        <v>0</v>
      </c>
      <c r="BY120" s="54">
        <f t="shared" si="10"/>
        <v>16</v>
      </c>
      <c r="BZ120" s="26">
        <f t="shared" si="11"/>
        <v>0</v>
      </c>
    </row>
    <row r="121" spans="1:78" ht="15">
      <c r="A121" s="81" t="s">
        <v>284</v>
      </c>
      <c r="B121" s="78" t="s">
        <v>10</v>
      </c>
      <c r="C121" s="54"/>
      <c r="E121" s="27">
        <v>39</v>
      </c>
      <c r="G121" s="27">
        <v>59</v>
      </c>
      <c r="I121" s="27">
        <v>37</v>
      </c>
      <c r="K121" s="27"/>
      <c r="M121" s="27"/>
      <c r="O121" s="27"/>
      <c r="Q121" s="27"/>
      <c r="S121" s="58">
        <v>40</v>
      </c>
      <c r="U121" s="58"/>
      <c r="W121" s="54">
        <v>24</v>
      </c>
      <c r="X121" s="23">
        <v>7</v>
      </c>
      <c r="Y121" s="54"/>
      <c r="AA121" s="54"/>
      <c r="AC121" s="54"/>
      <c r="AE121" s="54"/>
      <c r="AG121" s="25">
        <v>18</v>
      </c>
      <c r="AH121" s="23">
        <v>13</v>
      </c>
      <c r="AI121" s="54">
        <v>27</v>
      </c>
      <c r="AJ121" s="23">
        <v>4</v>
      </c>
      <c r="AK121" s="54"/>
      <c r="AM121" s="58" t="s">
        <v>331</v>
      </c>
      <c r="AO121" s="58" t="s">
        <v>331</v>
      </c>
      <c r="AQ121" s="54"/>
      <c r="AS121" s="54"/>
      <c r="BM121" s="54">
        <v>43</v>
      </c>
      <c r="BO121" s="54">
        <v>45</v>
      </c>
      <c r="BQ121" s="54">
        <v>46</v>
      </c>
      <c r="BU121" s="54">
        <f t="shared" si="6"/>
        <v>24</v>
      </c>
      <c r="BV121" s="54">
        <f t="shared" si="7"/>
        <v>0</v>
      </c>
      <c r="BW121" s="54">
        <f t="shared" si="8"/>
        <v>0</v>
      </c>
      <c r="BX121" s="54">
        <f t="shared" si="9"/>
        <v>0</v>
      </c>
      <c r="BY121" s="54">
        <f t="shared" si="10"/>
        <v>11</v>
      </c>
      <c r="BZ121" s="26">
        <f t="shared" si="11"/>
        <v>13</v>
      </c>
    </row>
    <row r="122" spans="1:78" ht="15">
      <c r="A122" s="81" t="s">
        <v>567</v>
      </c>
      <c r="B122" s="81" t="s">
        <v>17</v>
      </c>
      <c r="C122" s="54"/>
      <c r="E122" s="54"/>
      <c r="G122" s="54"/>
      <c r="I122" s="54"/>
      <c r="K122" s="54"/>
      <c r="M122" s="54"/>
      <c r="O122" s="54"/>
      <c r="Q122" s="54"/>
      <c r="S122" s="54"/>
      <c r="U122" s="54"/>
      <c r="W122" s="54"/>
      <c r="Y122" s="54"/>
      <c r="AA122" s="54"/>
      <c r="AC122" s="54"/>
      <c r="AE122" s="54"/>
      <c r="AG122" s="54"/>
      <c r="AI122" s="58">
        <v>46</v>
      </c>
      <c r="AK122" s="58"/>
      <c r="AM122" s="58"/>
      <c r="AO122" s="58"/>
      <c r="AQ122" s="58"/>
      <c r="AS122" s="58"/>
      <c r="AU122" s="58"/>
      <c r="AW122" s="58">
        <v>57</v>
      </c>
      <c r="AY122" s="58">
        <v>35</v>
      </c>
      <c r="BA122" s="58"/>
      <c r="BC122" s="58"/>
      <c r="BU122" s="54">
        <f t="shared" si="6"/>
        <v>0</v>
      </c>
      <c r="BV122" s="54">
        <f t="shared" si="7"/>
        <v>0</v>
      </c>
      <c r="BW122" s="54">
        <f t="shared" si="8"/>
        <v>0</v>
      </c>
      <c r="BX122" s="54">
        <f t="shared" si="9"/>
        <v>0</v>
      </c>
      <c r="BY122" s="54">
        <f t="shared" si="10"/>
        <v>0</v>
      </c>
      <c r="BZ122" s="26">
        <f t="shared" si="11"/>
        <v>0</v>
      </c>
    </row>
    <row r="123" spans="1:78" ht="15">
      <c r="A123" s="81" t="s">
        <v>570</v>
      </c>
      <c r="B123" s="81" t="s">
        <v>13</v>
      </c>
      <c r="E123" s="54"/>
      <c r="G123" s="54"/>
      <c r="I123" s="54"/>
      <c r="K123" s="54"/>
      <c r="M123" s="54"/>
      <c r="O123" s="54"/>
      <c r="Q123" s="54"/>
      <c r="S123" s="54"/>
      <c r="U123" s="54"/>
      <c r="W123" s="54"/>
      <c r="Y123" s="54"/>
      <c r="AA123" s="54"/>
      <c r="AC123" s="54"/>
      <c r="AE123" s="54"/>
      <c r="AG123" s="54"/>
      <c r="AI123" s="54"/>
      <c r="AK123" s="58" t="s">
        <v>7</v>
      </c>
      <c r="AM123" s="58"/>
      <c r="AO123" s="58"/>
      <c r="AQ123" s="58"/>
      <c r="AS123" s="58"/>
      <c r="AU123" s="58"/>
      <c r="AW123" s="58"/>
      <c r="AY123" s="58"/>
      <c r="BA123" s="58"/>
      <c r="BC123" s="58"/>
      <c r="BU123" s="54">
        <f t="shared" si="6"/>
        <v>0</v>
      </c>
      <c r="BV123" s="54">
        <f t="shared" si="7"/>
        <v>0</v>
      </c>
      <c r="BW123" s="54">
        <f t="shared" si="8"/>
        <v>0</v>
      </c>
      <c r="BX123" s="54">
        <f t="shared" si="9"/>
        <v>0</v>
      </c>
      <c r="BY123" s="54">
        <f t="shared" si="10"/>
        <v>0</v>
      </c>
      <c r="BZ123" s="26">
        <f t="shared" si="11"/>
        <v>0</v>
      </c>
    </row>
    <row r="124" spans="1:78" ht="15">
      <c r="A124" s="79" t="s">
        <v>656</v>
      </c>
      <c r="B124" s="81" t="s">
        <v>14</v>
      </c>
      <c r="C124" s="54"/>
      <c r="E124" s="54"/>
      <c r="G124" s="54"/>
      <c r="I124" s="54"/>
      <c r="K124" s="54"/>
      <c r="M124" s="54"/>
      <c r="O124" s="54"/>
      <c r="Q124" s="54"/>
      <c r="S124" s="54"/>
      <c r="U124" s="54"/>
      <c r="W124" s="54"/>
      <c r="Y124" s="54"/>
      <c r="AA124" s="54"/>
      <c r="AC124" s="54"/>
      <c r="AE124" s="54"/>
      <c r="AG124" s="54"/>
      <c r="AI124" s="54"/>
      <c r="AK124" s="58"/>
      <c r="AM124" s="58"/>
      <c r="AO124" s="58"/>
      <c r="AQ124" s="58"/>
      <c r="AS124" s="58"/>
      <c r="AU124" s="58"/>
      <c r="AW124" s="58"/>
      <c r="AY124" s="58"/>
      <c r="BA124" s="58"/>
      <c r="BC124" s="58"/>
      <c r="BK124" s="54" t="s">
        <v>7</v>
      </c>
      <c r="BU124" s="54">
        <f t="shared" si="6"/>
        <v>0</v>
      </c>
      <c r="BV124" s="54">
        <f t="shared" si="7"/>
        <v>0</v>
      </c>
      <c r="BW124" s="54">
        <f t="shared" si="8"/>
        <v>0</v>
      </c>
      <c r="BX124" s="54">
        <f t="shared" si="9"/>
        <v>0</v>
      </c>
      <c r="BY124" s="54">
        <f t="shared" si="10"/>
        <v>0</v>
      </c>
      <c r="BZ124" s="26">
        <f t="shared" si="11"/>
        <v>0</v>
      </c>
    </row>
    <row r="125" spans="1:78" ht="15">
      <c r="A125" s="70" t="s">
        <v>171</v>
      </c>
      <c r="B125" s="78" t="s">
        <v>109</v>
      </c>
      <c r="C125" s="54">
        <v>3</v>
      </c>
      <c r="D125" s="5">
        <v>60</v>
      </c>
      <c r="E125" s="6">
        <v>11</v>
      </c>
      <c r="F125" s="5">
        <v>24</v>
      </c>
      <c r="G125" s="25">
        <v>22</v>
      </c>
      <c r="H125" s="5">
        <v>9</v>
      </c>
      <c r="I125" s="25">
        <v>11</v>
      </c>
      <c r="J125" s="5">
        <v>24</v>
      </c>
      <c r="K125" s="54">
        <v>18</v>
      </c>
      <c r="L125" s="5">
        <v>13</v>
      </c>
      <c r="M125" s="54">
        <v>19</v>
      </c>
      <c r="N125" s="5">
        <v>12</v>
      </c>
      <c r="O125" s="54">
        <v>18</v>
      </c>
      <c r="P125" s="5">
        <v>13</v>
      </c>
      <c r="Q125" s="54">
        <v>18</v>
      </c>
      <c r="R125" s="15">
        <v>13</v>
      </c>
      <c r="S125" s="58">
        <v>48</v>
      </c>
      <c r="U125" s="54">
        <v>20</v>
      </c>
      <c r="V125" s="15">
        <v>11</v>
      </c>
      <c r="W125" s="54"/>
      <c r="Y125" s="54">
        <v>1</v>
      </c>
      <c r="Z125" s="23">
        <v>100</v>
      </c>
      <c r="AA125" s="54">
        <v>2</v>
      </c>
      <c r="AB125" s="23">
        <v>80</v>
      </c>
      <c r="AC125" s="54">
        <v>5</v>
      </c>
      <c r="AD125" s="23">
        <v>45</v>
      </c>
      <c r="AE125" s="54">
        <v>1</v>
      </c>
      <c r="AF125" s="23">
        <v>100</v>
      </c>
      <c r="AG125" s="25">
        <v>1</v>
      </c>
      <c r="AH125" s="23">
        <v>100</v>
      </c>
      <c r="AI125" s="54">
        <v>12</v>
      </c>
      <c r="AJ125" s="23">
        <v>22</v>
      </c>
      <c r="AK125" s="54">
        <v>1</v>
      </c>
      <c r="AL125" s="23">
        <v>100</v>
      </c>
      <c r="AM125" s="54">
        <v>1</v>
      </c>
      <c r="AN125" s="23">
        <v>100</v>
      </c>
      <c r="AO125" s="54">
        <v>11</v>
      </c>
      <c r="AP125" s="23">
        <v>24</v>
      </c>
      <c r="AQ125" s="54">
        <v>2</v>
      </c>
      <c r="AR125" s="23">
        <v>80</v>
      </c>
      <c r="AS125" s="54">
        <v>1</v>
      </c>
      <c r="AT125" s="23">
        <v>100</v>
      </c>
      <c r="AU125" s="54">
        <v>5</v>
      </c>
      <c r="AV125" s="53">
        <v>45</v>
      </c>
      <c r="AW125" s="54">
        <v>28</v>
      </c>
      <c r="AX125" s="53">
        <v>3</v>
      </c>
      <c r="AY125" s="54">
        <v>1</v>
      </c>
      <c r="AZ125" s="53">
        <v>100</v>
      </c>
      <c r="BA125" s="54">
        <v>5</v>
      </c>
      <c r="BB125" s="53">
        <v>45</v>
      </c>
      <c r="BC125" s="54">
        <v>10</v>
      </c>
      <c r="BD125" s="53">
        <v>26</v>
      </c>
      <c r="BE125" s="54">
        <v>5</v>
      </c>
      <c r="BF125" s="53">
        <v>45</v>
      </c>
      <c r="BG125" s="58" t="s">
        <v>7</v>
      </c>
      <c r="BI125" s="54">
        <v>17</v>
      </c>
      <c r="BJ125" s="53">
        <v>13</v>
      </c>
      <c r="BK125" s="54" t="s">
        <v>553</v>
      </c>
      <c r="BM125" s="54">
        <v>24</v>
      </c>
      <c r="BN125" s="77">
        <v>7</v>
      </c>
      <c r="BO125" s="54">
        <v>21</v>
      </c>
      <c r="BP125" s="77">
        <v>10</v>
      </c>
      <c r="BQ125" s="54">
        <v>8</v>
      </c>
      <c r="BR125" s="77">
        <v>32</v>
      </c>
      <c r="BU125" s="54">
        <f t="shared" si="6"/>
        <v>1356</v>
      </c>
      <c r="BV125" s="54">
        <f t="shared" si="7"/>
        <v>478</v>
      </c>
      <c r="BW125" s="54">
        <f t="shared" si="8"/>
        <v>120</v>
      </c>
      <c r="BX125" s="54">
        <f t="shared" si="9"/>
        <v>223</v>
      </c>
      <c r="BY125" s="54">
        <f t="shared" si="10"/>
        <v>90</v>
      </c>
      <c r="BZ125" s="26">
        <f t="shared" si="11"/>
        <v>345</v>
      </c>
    </row>
    <row r="126" spans="1:78" ht="15">
      <c r="A126" s="28" t="s">
        <v>246</v>
      </c>
      <c r="B126" s="78" t="s">
        <v>4</v>
      </c>
      <c r="C126" s="27">
        <v>47</v>
      </c>
      <c r="E126" s="54"/>
      <c r="G126" s="54"/>
      <c r="I126" s="54"/>
      <c r="K126" s="54"/>
      <c r="M126" s="54"/>
      <c r="O126" s="54"/>
      <c r="Q126" s="54"/>
      <c r="S126" s="54"/>
      <c r="U126" s="54"/>
      <c r="W126" s="54"/>
      <c r="Y126" s="54"/>
      <c r="AA126" s="54"/>
      <c r="AC126" s="54"/>
      <c r="AE126" s="54"/>
      <c r="AG126" s="54"/>
      <c r="AI126" s="54"/>
      <c r="AK126" s="54"/>
      <c r="AM126" s="54"/>
      <c r="AO126" s="54"/>
      <c r="AQ126" s="54"/>
      <c r="AS126" s="54"/>
      <c r="BU126" s="54">
        <f t="shared" si="6"/>
        <v>0</v>
      </c>
      <c r="BV126" s="54">
        <f t="shared" si="7"/>
        <v>0</v>
      </c>
      <c r="BW126" s="54">
        <f t="shared" si="8"/>
        <v>0</v>
      </c>
      <c r="BX126" s="54">
        <f t="shared" si="9"/>
        <v>0</v>
      </c>
      <c r="BY126" s="54">
        <f t="shared" si="10"/>
        <v>0</v>
      </c>
      <c r="BZ126" s="26">
        <f t="shared" si="11"/>
        <v>0</v>
      </c>
    </row>
    <row r="127" spans="1:78" ht="15">
      <c r="A127" s="70" t="s">
        <v>664</v>
      </c>
      <c r="B127" s="78" t="s">
        <v>5</v>
      </c>
      <c r="C127" s="54"/>
      <c r="E127" s="54"/>
      <c r="G127" s="54"/>
      <c r="I127" s="54"/>
      <c r="K127" s="54"/>
      <c r="M127" s="54"/>
      <c r="O127" s="54"/>
      <c r="Q127" s="54"/>
      <c r="S127" s="54"/>
      <c r="U127" s="54"/>
      <c r="W127" s="54"/>
      <c r="Y127" s="54"/>
      <c r="AA127" s="54"/>
      <c r="AC127" s="54"/>
      <c r="AE127" s="54"/>
      <c r="AG127" s="54"/>
      <c r="AI127" s="54"/>
      <c r="AK127" s="54"/>
      <c r="AM127" s="54"/>
      <c r="AO127" s="54"/>
      <c r="AQ127" s="54"/>
      <c r="AS127" s="54"/>
      <c r="BM127" s="54">
        <v>38</v>
      </c>
      <c r="BO127" s="54" t="s">
        <v>331</v>
      </c>
      <c r="BU127" s="54">
        <f t="shared" si="6"/>
        <v>0</v>
      </c>
      <c r="BV127" s="54">
        <f t="shared" si="7"/>
        <v>0</v>
      </c>
      <c r="BW127" s="54">
        <f t="shared" si="8"/>
        <v>0</v>
      </c>
      <c r="BX127" s="54">
        <f t="shared" si="9"/>
        <v>0</v>
      </c>
      <c r="BY127" s="54">
        <f t="shared" si="10"/>
        <v>0</v>
      </c>
      <c r="BZ127" s="26">
        <f t="shared" si="11"/>
        <v>0</v>
      </c>
    </row>
    <row r="128" spans="1:78" ht="15">
      <c r="A128" s="66" t="s">
        <v>649</v>
      </c>
      <c r="B128" s="78" t="s">
        <v>14</v>
      </c>
      <c r="C128" s="27"/>
      <c r="E128" s="54"/>
      <c r="G128" s="54"/>
      <c r="I128" s="54"/>
      <c r="K128" s="54"/>
      <c r="M128" s="54"/>
      <c r="O128" s="54"/>
      <c r="Q128" s="54"/>
      <c r="S128" s="54"/>
      <c r="U128" s="54"/>
      <c r="W128" s="54"/>
      <c r="Y128" s="54"/>
      <c r="AA128" s="54"/>
      <c r="AC128" s="54"/>
      <c r="AE128" s="54"/>
      <c r="AG128" s="54"/>
      <c r="AI128" s="54"/>
      <c r="AK128" s="54"/>
      <c r="AM128" s="54"/>
      <c r="AO128" s="54"/>
      <c r="AQ128" s="54"/>
      <c r="AS128" s="54"/>
      <c r="BI128" s="54">
        <v>42</v>
      </c>
      <c r="BU128" s="54">
        <f t="shared" si="6"/>
        <v>0</v>
      </c>
      <c r="BV128" s="54">
        <f t="shared" si="7"/>
        <v>0</v>
      </c>
      <c r="BW128" s="54">
        <f t="shared" si="8"/>
        <v>0</v>
      </c>
      <c r="BX128" s="54">
        <f t="shared" si="9"/>
        <v>0</v>
      </c>
      <c r="BY128" s="54">
        <f t="shared" si="10"/>
        <v>0</v>
      </c>
      <c r="BZ128" s="26">
        <f t="shared" si="11"/>
        <v>0</v>
      </c>
    </row>
    <row r="129" spans="1:78" ht="15">
      <c r="A129" s="66" t="s">
        <v>462</v>
      </c>
      <c r="B129" s="70" t="s">
        <v>5</v>
      </c>
      <c r="E129" s="54"/>
      <c r="G129" s="54"/>
      <c r="I129" s="54"/>
      <c r="K129" s="54"/>
      <c r="M129" s="54"/>
      <c r="O129" s="54"/>
      <c r="Q129" s="54"/>
      <c r="S129" s="54"/>
      <c r="U129" s="58">
        <v>48</v>
      </c>
      <c r="W129" s="58"/>
      <c r="Y129" s="58"/>
      <c r="AA129" s="58"/>
      <c r="AC129" s="58"/>
      <c r="AE129" s="58"/>
      <c r="AG129" s="58"/>
      <c r="AI129" s="58"/>
      <c r="AK129" s="58"/>
      <c r="AM129" s="58"/>
      <c r="AO129" s="58"/>
      <c r="AQ129" s="58"/>
      <c r="AS129" s="58"/>
      <c r="AU129" s="58"/>
      <c r="AW129" s="58"/>
      <c r="AY129" s="58"/>
      <c r="BA129" s="58"/>
      <c r="BC129" s="58">
        <v>42</v>
      </c>
      <c r="BI129" s="54">
        <v>32</v>
      </c>
      <c r="BU129" s="54">
        <f t="shared" si="6"/>
        <v>0</v>
      </c>
      <c r="BV129" s="54">
        <f t="shared" si="7"/>
        <v>0</v>
      </c>
      <c r="BW129" s="54">
        <f t="shared" si="8"/>
        <v>0</v>
      </c>
      <c r="BX129" s="54">
        <f t="shared" si="9"/>
        <v>0</v>
      </c>
      <c r="BY129" s="54">
        <f t="shared" si="10"/>
        <v>0</v>
      </c>
      <c r="BZ129" s="26">
        <f t="shared" si="11"/>
        <v>0</v>
      </c>
    </row>
    <row r="130" spans="1:78" ht="15">
      <c r="A130" s="70" t="s">
        <v>347</v>
      </c>
      <c r="B130" s="78" t="s">
        <v>14</v>
      </c>
      <c r="E130" s="54"/>
      <c r="G130" s="27">
        <v>45</v>
      </c>
      <c r="I130" s="25">
        <v>26</v>
      </c>
      <c r="J130" s="5">
        <v>5</v>
      </c>
      <c r="K130" s="25"/>
      <c r="M130" s="25"/>
      <c r="O130" s="25"/>
      <c r="Q130" s="58">
        <v>50</v>
      </c>
      <c r="S130" s="58">
        <v>53</v>
      </c>
      <c r="U130" s="58"/>
      <c r="W130" s="58">
        <v>40</v>
      </c>
      <c r="Y130" s="58"/>
      <c r="AA130" s="58"/>
      <c r="AC130" s="58"/>
      <c r="AE130" s="58"/>
      <c r="AG130" s="58"/>
      <c r="AI130" s="58"/>
      <c r="AK130" s="58"/>
      <c r="AM130" s="58" t="s">
        <v>331</v>
      </c>
      <c r="AO130" s="58">
        <v>44</v>
      </c>
      <c r="AQ130" s="58"/>
      <c r="AS130" s="58"/>
      <c r="AU130" s="58"/>
      <c r="AW130" s="58">
        <v>44</v>
      </c>
      <c r="AY130" s="58"/>
      <c r="BA130" s="58" t="s">
        <v>331</v>
      </c>
      <c r="BC130" s="58"/>
      <c r="BU130" s="54">
        <f aca="true" t="shared" si="12" ref="BU130:BU193">+D130+F130+H130+J130+L130+N130+P130+T130+R130+V130+X130+Z130+AB130+AD130+AF130+AH130+AJ130+AL130+AN130+AP130+AR130+AT130+AV130+AX130+AZ130+BB130+BD130+BF130+BH130+BJ130+BL130+BN130+BP130+BR130+BT130</f>
        <v>5</v>
      </c>
      <c r="BV130" s="54">
        <f aca="true" t="shared" si="13" ref="BV130:BV193">+D130+P130+AB130+AF130+AL130+AR130+AV130+BH130+BL130</f>
        <v>0</v>
      </c>
      <c r="BW130" s="54">
        <f aca="true" t="shared" si="14" ref="BW130:BW193">+L130+N130+V130+AD130+BD130+BJ130</f>
        <v>0</v>
      </c>
      <c r="BX130" s="54">
        <f aca="true" t="shared" si="15" ref="BX130:BX193">+H130+J130+R130+AN130+BB130+BR130</f>
        <v>5</v>
      </c>
      <c r="BY130" s="54">
        <f aca="true" t="shared" si="16" ref="BY130:BY193">+F130+T130+X130+AJ130+AP130+AX130+BN130+BP130+BT130</f>
        <v>0</v>
      </c>
      <c r="BZ130" s="26">
        <f aca="true" t="shared" si="17" ref="BZ130:BZ193">+AH130+AT130+AZ130+BF130</f>
        <v>0</v>
      </c>
    </row>
    <row r="131" spans="1:78" ht="15">
      <c r="A131" s="66" t="s">
        <v>665</v>
      </c>
      <c r="B131" s="78" t="s">
        <v>5</v>
      </c>
      <c r="C131" s="54"/>
      <c r="G131" s="54"/>
      <c r="I131" s="54"/>
      <c r="K131" s="54"/>
      <c r="M131" s="54"/>
      <c r="O131" s="54"/>
      <c r="Q131" s="54"/>
      <c r="S131" s="54"/>
      <c r="U131" s="54"/>
      <c r="W131" s="54"/>
      <c r="Y131" s="54"/>
      <c r="AA131" s="54"/>
      <c r="AC131" s="54"/>
      <c r="AE131" s="54"/>
      <c r="AG131" s="54"/>
      <c r="AI131" s="54"/>
      <c r="AK131" s="54"/>
      <c r="AM131" s="54"/>
      <c r="AO131" s="54"/>
      <c r="AQ131" s="54"/>
      <c r="AS131" s="54"/>
      <c r="BM131" s="54">
        <v>32</v>
      </c>
      <c r="BO131" s="54">
        <v>41</v>
      </c>
      <c r="BU131" s="54">
        <f t="shared" si="12"/>
        <v>0</v>
      </c>
      <c r="BV131" s="54">
        <f t="shared" si="13"/>
        <v>0</v>
      </c>
      <c r="BW131" s="54">
        <f t="shared" si="14"/>
        <v>0</v>
      </c>
      <c r="BX131" s="54">
        <f t="shared" si="15"/>
        <v>0</v>
      </c>
      <c r="BY131" s="54">
        <f t="shared" si="16"/>
        <v>0</v>
      </c>
      <c r="BZ131" s="26">
        <f t="shared" si="17"/>
        <v>0</v>
      </c>
    </row>
    <row r="132" spans="1:78" ht="15">
      <c r="A132" s="81" t="s">
        <v>285</v>
      </c>
      <c r="B132" s="78" t="s">
        <v>5</v>
      </c>
      <c r="C132" s="54"/>
      <c r="E132" s="54">
        <v>6</v>
      </c>
      <c r="F132" s="5">
        <v>40</v>
      </c>
      <c r="G132" s="25">
        <v>11</v>
      </c>
      <c r="H132" s="5">
        <v>24</v>
      </c>
      <c r="I132" s="25">
        <v>15</v>
      </c>
      <c r="J132" s="5">
        <v>16</v>
      </c>
      <c r="K132" s="25"/>
      <c r="M132" s="25"/>
      <c r="O132" s="25"/>
      <c r="Q132" s="54">
        <v>10</v>
      </c>
      <c r="R132" s="15">
        <v>26</v>
      </c>
      <c r="S132" s="54">
        <v>4</v>
      </c>
      <c r="T132" s="15">
        <v>50</v>
      </c>
      <c r="U132" s="54"/>
      <c r="W132" s="58" t="s">
        <v>331</v>
      </c>
      <c r="Y132" s="58"/>
      <c r="AA132" s="58"/>
      <c r="AC132" s="58"/>
      <c r="AE132" s="58"/>
      <c r="AG132" s="35" t="s">
        <v>468</v>
      </c>
      <c r="AI132" s="54">
        <v>1</v>
      </c>
      <c r="AJ132" s="23">
        <v>100</v>
      </c>
      <c r="AK132" s="54"/>
      <c r="AM132" s="58" t="s">
        <v>331</v>
      </c>
      <c r="AO132" s="54">
        <v>9</v>
      </c>
      <c r="AP132" s="23">
        <v>29</v>
      </c>
      <c r="AQ132" s="54"/>
      <c r="AS132" s="54"/>
      <c r="AW132" s="54">
        <v>3</v>
      </c>
      <c r="AX132" s="53">
        <v>60</v>
      </c>
      <c r="BA132" s="54">
        <v>12</v>
      </c>
      <c r="BB132" s="53">
        <v>22</v>
      </c>
      <c r="BM132" s="54">
        <v>7</v>
      </c>
      <c r="BN132" s="77">
        <v>36</v>
      </c>
      <c r="BO132" s="54">
        <v>2</v>
      </c>
      <c r="BP132" s="77">
        <v>80</v>
      </c>
      <c r="BQ132" s="54">
        <v>2</v>
      </c>
      <c r="BR132" s="77">
        <v>80</v>
      </c>
      <c r="BS132" s="54">
        <v>15</v>
      </c>
      <c r="BT132" s="77">
        <v>16</v>
      </c>
      <c r="BU132" s="54">
        <f t="shared" si="12"/>
        <v>579</v>
      </c>
      <c r="BV132" s="54">
        <f t="shared" si="13"/>
        <v>0</v>
      </c>
      <c r="BW132" s="54">
        <f t="shared" si="14"/>
        <v>0</v>
      </c>
      <c r="BX132" s="54">
        <f t="shared" si="15"/>
        <v>168</v>
      </c>
      <c r="BY132" s="54">
        <f t="shared" si="16"/>
        <v>411</v>
      </c>
      <c r="BZ132" s="26">
        <f t="shared" si="17"/>
        <v>0</v>
      </c>
    </row>
    <row r="133" spans="1:78" ht="15">
      <c r="A133" s="70" t="s">
        <v>413</v>
      </c>
      <c r="B133" s="70" t="s">
        <v>4</v>
      </c>
      <c r="C133" s="54"/>
      <c r="E133" s="54"/>
      <c r="G133" s="54"/>
      <c r="I133" s="54"/>
      <c r="K133" s="27">
        <v>39</v>
      </c>
      <c r="M133" s="27" t="s">
        <v>7</v>
      </c>
      <c r="O133" s="58">
        <v>40</v>
      </c>
      <c r="Q133" s="58"/>
      <c r="S133" s="58"/>
      <c r="U133" s="58" t="s">
        <v>7</v>
      </c>
      <c r="W133" s="58"/>
      <c r="Y133" s="58"/>
      <c r="AA133" s="58">
        <v>53</v>
      </c>
      <c r="AC133" s="58">
        <v>36</v>
      </c>
      <c r="AE133" s="58">
        <v>31</v>
      </c>
      <c r="AG133" s="58"/>
      <c r="AI133" s="58"/>
      <c r="AK133" s="58" t="s">
        <v>7</v>
      </c>
      <c r="AM133" s="58"/>
      <c r="AO133" s="58"/>
      <c r="AQ133" s="58">
        <v>52</v>
      </c>
      <c r="AS133" s="58"/>
      <c r="AU133" s="58">
        <v>35</v>
      </c>
      <c r="AW133" s="58"/>
      <c r="AY133" s="54">
        <v>23</v>
      </c>
      <c r="AZ133" s="53">
        <v>8</v>
      </c>
      <c r="BC133" s="58" t="s">
        <v>7</v>
      </c>
      <c r="BE133" s="54" t="s">
        <v>7</v>
      </c>
      <c r="BG133" s="58">
        <v>42</v>
      </c>
      <c r="BI133" s="54" t="s">
        <v>7</v>
      </c>
      <c r="BK133" s="54">
        <v>32</v>
      </c>
      <c r="BU133" s="54">
        <f t="shared" si="12"/>
        <v>8</v>
      </c>
      <c r="BV133" s="54">
        <f t="shared" si="13"/>
        <v>0</v>
      </c>
      <c r="BW133" s="54">
        <f t="shared" si="14"/>
        <v>0</v>
      </c>
      <c r="BX133" s="54">
        <f t="shared" si="15"/>
        <v>0</v>
      </c>
      <c r="BY133" s="54">
        <f t="shared" si="16"/>
        <v>0</v>
      </c>
      <c r="BZ133" s="26">
        <f t="shared" si="17"/>
        <v>8</v>
      </c>
    </row>
    <row r="134" spans="1:78" ht="15">
      <c r="A134" s="81" t="s">
        <v>286</v>
      </c>
      <c r="B134" s="78" t="s">
        <v>8</v>
      </c>
      <c r="E134" s="54">
        <v>10</v>
      </c>
      <c r="F134" s="5">
        <v>26</v>
      </c>
      <c r="G134" s="25">
        <v>10</v>
      </c>
      <c r="H134" s="5">
        <v>26</v>
      </c>
      <c r="I134" s="27">
        <v>35</v>
      </c>
      <c r="K134" s="27"/>
      <c r="M134" s="27"/>
      <c r="O134" s="27"/>
      <c r="Q134" s="58">
        <v>32</v>
      </c>
      <c r="S134" s="58">
        <v>42</v>
      </c>
      <c r="U134" s="58"/>
      <c r="W134" s="54">
        <v>4</v>
      </c>
      <c r="X134" s="23">
        <v>50</v>
      </c>
      <c r="Y134" s="54"/>
      <c r="AA134" s="54"/>
      <c r="AC134" s="54"/>
      <c r="AE134" s="54"/>
      <c r="AG134" s="54"/>
      <c r="AI134" s="54"/>
      <c r="AK134" s="54"/>
      <c r="AM134" s="58" t="s">
        <v>331</v>
      </c>
      <c r="AO134" s="54">
        <v>22</v>
      </c>
      <c r="AP134" s="23">
        <v>9</v>
      </c>
      <c r="AQ134" s="54"/>
      <c r="AS134" s="54"/>
      <c r="AW134" s="54">
        <v>19</v>
      </c>
      <c r="AX134" s="53">
        <v>12</v>
      </c>
      <c r="BA134" s="58">
        <v>35</v>
      </c>
      <c r="BC134" s="58"/>
      <c r="BM134" s="54">
        <v>8</v>
      </c>
      <c r="BN134" s="77">
        <v>32</v>
      </c>
      <c r="BO134" s="54">
        <v>5</v>
      </c>
      <c r="BP134" s="77">
        <v>45</v>
      </c>
      <c r="BQ134" s="54">
        <v>10</v>
      </c>
      <c r="BR134" s="77">
        <v>26</v>
      </c>
      <c r="BS134" s="54">
        <v>7</v>
      </c>
      <c r="BT134" s="77">
        <v>36</v>
      </c>
      <c r="BU134" s="54">
        <f t="shared" si="12"/>
        <v>262</v>
      </c>
      <c r="BV134" s="54">
        <f t="shared" si="13"/>
        <v>0</v>
      </c>
      <c r="BW134" s="54">
        <f t="shared" si="14"/>
        <v>0</v>
      </c>
      <c r="BX134" s="54">
        <f t="shared" si="15"/>
        <v>52</v>
      </c>
      <c r="BY134" s="54">
        <f t="shared" si="16"/>
        <v>210</v>
      </c>
      <c r="BZ134" s="26">
        <f t="shared" si="17"/>
        <v>0</v>
      </c>
    </row>
    <row r="135" spans="1:78" ht="15">
      <c r="A135" s="70" t="s">
        <v>241</v>
      </c>
      <c r="B135" s="78" t="s">
        <v>14</v>
      </c>
      <c r="C135" s="27" t="s">
        <v>7</v>
      </c>
      <c r="E135" s="54"/>
      <c r="G135" s="58"/>
      <c r="I135" s="58"/>
      <c r="K135" s="58"/>
      <c r="M135" s="27">
        <v>47</v>
      </c>
      <c r="O135" s="58" t="s">
        <v>7</v>
      </c>
      <c r="Q135" s="58"/>
      <c r="S135" s="58"/>
      <c r="U135" s="58" t="s">
        <v>7</v>
      </c>
      <c r="W135" s="58"/>
      <c r="Y135" s="58"/>
      <c r="AA135" s="58"/>
      <c r="AC135" s="58"/>
      <c r="AE135" s="58"/>
      <c r="AG135" s="58"/>
      <c r="AI135" s="58"/>
      <c r="AK135" s="58">
        <v>47</v>
      </c>
      <c r="AM135" s="58"/>
      <c r="AO135" s="58"/>
      <c r="AQ135" s="58" t="s">
        <v>7</v>
      </c>
      <c r="AS135" s="58"/>
      <c r="AU135" s="58"/>
      <c r="AW135" s="58"/>
      <c r="AY135" s="58"/>
      <c r="BA135" s="58"/>
      <c r="BC135" s="58">
        <v>44</v>
      </c>
      <c r="BE135" s="54">
        <v>19</v>
      </c>
      <c r="BF135" s="53">
        <v>12</v>
      </c>
      <c r="BG135" s="58">
        <v>47</v>
      </c>
      <c r="BI135" s="54" t="s">
        <v>7</v>
      </c>
      <c r="BK135" s="54" t="s">
        <v>7</v>
      </c>
      <c r="BU135" s="54">
        <f t="shared" si="12"/>
        <v>12</v>
      </c>
      <c r="BV135" s="54">
        <f t="shared" si="13"/>
        <v>0</v>
      </c>
      <c r="BW135" s="54">
        <f t="shared" si="14"/>
        <v>0</v>
      </c>
      <c r="BX135" s="54">
        <f t="shared" si="15"/>
        <v>0</v>
      </c>
      <c r="BY135" s="54">
        <f t="shared" si="16"/>
        <v>0</v>
      </c>
      <c r="BZ135" s="26">
        <f t="shared" si="17"/>
        <v>12</v>
      </c>
    </row>
    <row r="136" spans="1:78" ht="15">
      <c r="A136" s="70" t="s">
        <v>196</v>
      </c>
      <c r="B136" s="78" t="s">
        <v>3</v>
      </c>
      <c r="C136" s="54">
        <v>22</v>
      </c>
      <c r="D136" s="5">
        <v>9</v>
      </c>
      <c r="E136" s="54"/>
      <c r="G136" s="54"/>
      <c r="I136" s="58"/>
      <c r="K136" s="58"/>
      <c r="M136" s="58"/>
      <c r="O136" s="54">
        <v>19</v>
      </c>
      <c r="P136" s="5">
        <v>12</v>
      </c>
      <c r="Q136" s="54"/>
      <c r="S136" s="54"/>
      <c r="U136" s="54"/>
      <c r="W136" s="54"/>
      <c r="Y136" s="54"/>
      <c r="AA136" s="58">
        <v>43</v>
      </c>
      <c r="AC136" s="58"/>
      <c r="AE136" s="58">
        <v>35</v>
      </c>
      <c r="AG136" s="58"/>
      <c r="AI136" s="58"/>
      <c r="AK136" s="54">
        <v>26</v>
      </c>
      <c r="AL136" s="23">
        <v>5</v>
      </c>
      <c r="AM136" s="54"/>
      <c r="AO136" s="54"/>
      <c r="AQ136" s="58">
        <v>33</v>
      </c>
      <c r="AS136" s="54"/>
      <c r="AU136" s="54">
        <v>24</v>
      </c>
      <c r="AV136" s="53">
        <v>7</v>
      </c>
      <c r="BG136" s="58">
        <v>34</v>
      </c>
      <c r="BK136" s="54">
        <v>34</v>
      </c>
      <c r="BU136" s="54">
        <f t="shared" si="12"/>
        <v>33</v>
      </c>
      <c r="BV136" s="54">
        <f t="shared" si="13"/>
        <v>33</v>
      </c>
      <c r="BW136" s="54">
        <f t="shared" si="14"/>
        <v>0</v>
      </c>
      <c r="BX136" s="54">
        <f t="shared" si="15"/>
        <v>0</v>
      </c>
      <c r="BY136" s="54">
        <f t="shared" si="16"/>
        <v>0</v>
      </c>
      <c r="BZ136" s="26">
        <f t="shared" si="17"/>
        <v>0</v>
      </c>
    </row>
    <row r="137" spans="1:78" ht="15">
      <c r="A137" s="66" t="s">
        <v>529</v>
      </c>
      <c r="B137" s="81" t="s">
        <v>519</v>
      </c>
      <c r="C137" s="54"/>
      <c r="E137" s="54"/>
      <c r="G137" s="54"/>
      <c r="I137" s="54"/>
      <c r="K137" s="54"/>
      <c r="M137" s="54"/>
      <c r="O137" s="54"/>
      <c r="Q137" s="54"/>
      <c r="S137" s="54"/>
      <c r="U137" s="54"/>
      <c r="W137" s="54"/>
      <c r="Y137" s="54"/>
      <c r="AA137" s="58">
        <v>64</v>
      </c>
      <c r="AC137" s="58"/>
      <c r="AE137" s="58"/>
      <c r="AG137" s="58"/>
      <c r="AI137" s="58"/>
      <c r="AK137" s="58"/>
      <c r="AM137" s="58"/>
      <c r="AO137" s="58"/>
      <c r="AQ137" s="58"/>
      <c r="AS137" s="58"/>
      <c r="AU137" s="58"/>
      <c r="AW137" s="58"/>
      <c r="AY137" s="58"/>
      <c r="BA137" s="58"/>
      <c r="BC137" s="58"/>
      <c r="BU137" s="54">
        <f t="shared" si="12"/>
        <v>0</v>
      </c>
      <c r="BV137" s="54">
        <f t="shared" si="13"/>
        <v>0</v>
      </c>
      <c r="BW137" s="54">
        <f t="shared" si="14"/>
        <v>0</v>
      </c>
      <c r="BX137" s="54">
        <f t="shared" si="15"/>
        <v>0</v>
      </c>
      <c r="BY137" s="54">
        <f t="shared" si="16"/>
        <v>0</v>
      </c>
      <c r="BZ137" s="26">
        <f t="shared" si="17"/>
        <v>0</v>
      </c>
    </row>
    <row r="138" spans="1:78" ht="15">
      <c r="A138" s="70" t="s">
        <v>194</v>
      </c>
      <c r="B138" s="78" t="s">
        <v>3</v>
      </c>
      <c r="C138" s="6">
        <v>15</v>
      </c>
      <c r="D138" s="5">
        <v>16</v>
      </c>
      <c r="G138" s="58"/>
      <c r="I138" s="58"/>
      <c r="K138" s="58"/>
      <c r="M138" s="54">
        <v>14</v>
      </c>
      <c r="N138" s="5">
        <v>18</v>
      </c>
      <c r="O138" s="54">
        <v>20</v>
      </c>
      <c r="P138" s="5">
        <v>11</v>
      </c>
      <c r="Q138" s="54"/>
      <c r="S138" s="54"/>
      <c r="U138" s="54">
        <v>28</v>
      </c>
      <c r="V138" s="15">
        <v>3</v>
      </c>
      <c r="W138" s="54"/>
      <c r="Y138" s="54"/>
      <c r="AA138" s="58" t="s">
        <v>7</v>
      </c>
      <c r="AC138" s="58">
        <v>33</v>
      </c>
      <c r="AE138" s="54">
        <v>7</v>
      </c>
      <c r="AF138" s="23">
        <v>36</v>
      </c>
      <c r="AG138" s="54"/>
      <c r="AI138" s="54"/>
      <c r="AK138" s="54">
        <v>13</v>
      </c>
      <c r="AL138" s="23">
        <v>20</v>
      </c>
      <c r="AM138" s="54"/>
      <c r="AO138" s="54"/>
      <c r="AQ138" s="54" t="s">
        <v>19</v>
      </c>
      <c r="AS138" s="54"/>
      <c r="AU138" s="54" t="s">
        <v>19</v>
      </c>
      <c r="BG138" s="58">
        <v>32</v>
      </c>
      <c r="BK138" s="54">
        <v>12</v>
      </c>
      <c r="BL138" s="69">
        <v>22</v>
      </c>
      <c r="BU138" s="54">
        <f t="shared" si="12"/>
        <v>126</v>
      </c>
      <c r="BV138" s="54">
        <f t="shared" si="13"/>
        <v>105</v>
      </c>
      <c r="BW138" s="54">
        <f t="shared" si="14"/>
        <v>21</v>
      </c>
      <c r="BX138" s="54">
        <f t="shared" si="15"/>
        <v>0</v>
      </c>
      <c r="BY138" s="54">
        <f t="shared" si="16"/>
        <v>0</v>
      </c>
      <c r="BZ138" s="26">
        <f t="shared" si="17"/>
        <v>0</v>
      </c>
    </row>
    <row r="139" spans="1:78" ht="15">
      <c r="A139" s="66" t="s">
        <v>620</v>
      </c>
      <c r="B139" s="78" t="s">
        <v>627</v>
      </c>
      <c r="C139" s="54"/>
      <c r="E139" s="54"/>
      <c r="G139" s="54"/>
      <c r="I139" s="54"/>
      <c r="K139" s="54"/>
      <c r="M139" s="54"/>
      <c r="O139" s="54"/>
      <c r="Q139" s="54"/>
      <c r="S139" s="54"/>
      <c r="U139" s="54"/>
      <c r="W139" s="54"/>
      <c r="Y139" s="54"/>
      <c r="AA139" s="54"/>
      <c r="AC139" s="54"/>
      <c r="AE139" s="54"/>
      <c r="AG139" s="54"/>
      <c r="AI139" s="54"/>
      <c r="AK139" s="54"/>
      <c r="AM139" s="54"/>
      <c r="AO139" s="54"/>
      <c r="AQ139" s="54"/>
      <c r="AS139" s="54"/>
      <c r="BC139" s="58">
        <v>38</v>
      </c>
      <c r="BI139" s="54">
        <v>34</v>
      </c>
      <c r="BU139" s="54">
        <f t="shared" si="12"/>
        <v>0</v>
      </c>
      <c r="BV139" s="54">
        <f t="shared" si="13"/>
        <v>0</v>
      </c>
      <c r="BW139" s="54">
        <f t="shared" si="14"/>
        <v>0</v>
      </c>
      <c r="BX139" s="54">
        <f t="shared" si="15"/>
        <v>0</v>
      </c>
      <c r="BY139" s="54">
        <f t="shared" si="16"/>
        <v>0</v>
      </c>
      <c r="BZ139" s="26">
        <f t="shared" si="17"/>
        <v>0</v>
      </c>
    </row>
    <row r="140" spans="1:78" ht="15">
      <c r="A140" s="66" t="s">
        <v>522</v>
      </c>
      <c r="B140" s="81" t="s">
        <v>13</v>
      </c>
      <c r="C140" s="54"/>
      <c r="E140" s="54"/>
      <c r="G140" s="54"/>
      <c r="I140" s="54"/>
      <c r="K140" s="54"/>
      <c r="M140" s="54"/>
      <c r="O140" s="54"/>
      <c r="Q140" s="54"/>
      <c r="S140" s="54"/>
      <c r="U140" s="54"/>
      <c r="W140" s="54"/>
      <c r="Y140" s="54"/>
      <c r="AA140" s="58">
        <v>57</v>
      </c>
      <c r="AC140" s="58"/>
      <c r="AE140" s="58"/>
      <c r="AG140" s="58"/>
      <c r="AI140" s="58"/>
      <c r="AK140" s="58"/>
      <c r="AM140" s="58"/>
      <c r="AO140" s="58"/>
      <c r="AQ140" s="58" t="s">
        <v>7</v>
      </c>
      <c r="AS140" s="58"/>
      <c r="AU140" s="58"/>
      <c r="AW140" s="58"/>
      <c r="AY140" s="58"/>
      <c r="BA140" s="58"/>
      <c r="BC140" s="58"/>
      <c r="BU140" s="54">
        <f t="shared" si="12"/>
        <v>0</v>
      </c>
      <c r="BV140" s="54">
        <f t="shared" si="13"/>
        <v>0</v>
      </c>
      <c r="BW140" s="54">
        <f t="shared" si="14"/>
        <v>0</v>
      </c>
      <c r="BX140" s="54">
        <f t="shared" si="15"/>
        <v>0</v>
      </c>
      <c r="BY140" s="54">
        <f t="shared" si="16"/>
        <v>0</v>
      </c>
      <c r="BZ140" s="26">
        <f t="shared" si="17"/>
        <v>0</v>
      </c>
    </row>
    <row r="141" spans="1:78" ht="15">
      <c r="A141" s="45" t="s">
        <v>184</v>
      </c>
      <c r="B141" s="59" t="s">
        <v>11</v>
      </c>
      <c r="C141" s="54">
        <v>18</v>
      </c>
      <c r="D141" s="5">
        <v>13</v>
      </c>
      <c r="E141" s="54"/>
      <c r="G141" s="25">
        <v>23</v>
      </c>
      <c r="H141" s="5">
        <v>8</v>
      </c>
      <c r="I141" s="27" t="s">
        <v>331</v>
      </c>
      <c r="K141" s="54">
        <v>1</v>
      </c>
      <c r="L141" s="5">
        <v>100</v>
      </c>
      <c r="M141" s="54">
        <v>1</v>
      </c>
      <c r="N141" s="5">
        <v>100</v>
      </c>
      <c r="O141" s="54">
        <v>25</v>
      </c>
      <c r="Q141" s="54"/>
      <c r="S141" s="54"/>
      <c r="U141" s="54">
        <v>1</v>
      </c>
      <c r="V141" s="15">
        <v>100</v>
      </c>
      <c r="W141" s="54"/>
      <c r="Y141" s="54">
        <v>9</v>
      </c>
      <c r="Z141" s="23">
        <v>15</v>
      </c>
      <c r="AA141" s="54">
        <v>6</v>
      </c>
      <c r="AB141" s="23">
        <v>40</v>
      </c>
      <c r="AC141" s="54">
        <v>28</v>
      </c>
      <c r="AD141" s="23">
        <v>3</v>
      </c>
      <c r="AE141" s="58" t="s">
        <v>7</v>
      </c>
      <c r="AG141" s="25">
        <v>9</v>
      </c>
      <c r="AH141" s="23">
        <v>29</v>
      </c>
      <c r="AI141" s="54">
        <v>30</v>
      </c>
      <c r="AJ141" s="23">
        <v>1</v>
      </c>
      <c r="AK141" s="58" t="s">
        <v>7</v>
      </c>
      <c r="AM141" s="54">
        <v>22</v>
      </c>
      <c r="AN141" s="23">
        <v>9</v>
      </c>
      <c r="AO141" s="54">
        <v>27</v>
      </c>
      <c r="AP141" s="23">
        <v>4</v>
      </c>
      <c r="AQ141" s="58" t="s">
        <v>7</v>
      </c>
      <c r="AS141" s="22" t="s">
        <v>7</v>
      </c>
      <c r="AU141" s="54">
        <v>19</v>
      </c>
      <c r="AV141" s="53">
        <v>12</v>
      </c>
      <c r="BA141" s="54">
        <v>21</v>
      </c>
      <c r="BB141" s="53">
        <v>10</v>
      </c>
      <c r="BC141" s="54">
        <v>13</v>
      </c>
      <c r="BD141" s="53">
        <v>20</v>
      </c>
      <c r="BE141" s="54">
        <v>4</v>
      </c>
      <c r="BF141" s="53">
        <v>50</v>
      </c>
      <c r="BG141" s="54">
        <v>17</v>
      </c>
      <c r="BH141" s="53">
        <v>14</v>
      </c>
      <c r="BI141" s="54">
        <v>3</v>
      </c>
      <c r="BJ141" s="53">
        <v>60</v>
      </c>
      <c r="BK141" s="54" t="s">
        <v>19</v>
      </c>
      <c r="BM141" s="54">
        <v>48</v>
      </c>
      <c r="BO141" s="54">
        <v>46</v>
      </c>
      <c r="BQ141" s="54" t="s">
        <v>331</v>
      </c>
      <c r="BS141" s="54">
        <v>19</v>
      </c>
      <c r="BU141" s="54">
        <f t="shared" si="12"/>
        <v>588</v>
      </c>
      <c r="BV141" s="54">
        <f t="shared" si="13"/>
        <v>79</v>
      </c>
      <c r="BW141" s="54">
        <f t="shared" si="14"/>
        <v>383</v>
      </c>
      <c r="BX141" s="54">
        <f t="shared" si="15"/>
        <v>27</v>
      </c>
      <c r="BY141" s="54">
        <f t="shared" si="16"/>
        <v>5</v>
      </c>
      <c r="BZ141" s="26">
        <f t="shared" si="17"/>
        <v>79</v>
      </c>
    </row>
    <row r="142" spans="1:78" ht="15">
      <c r="A142" s="81" t="s">
        <v>636</v>
      </c>
      <c r="B142" s="81" t="s">
        <v>3</v>
      </c>
      <c r="C142" s="54"/>
      <c r="E142" s="54"/>
      <c r="G142" s="54"/>
      <c r="I142" s="54"/>
      <c r="K142" s="54"/>
      <c r="M142" s="54"/>
      <c r="O142" s="54"/>
      <c r="Q142" s="54"/>
      <c r="S142" s="54"/>
      <c r="U142" s="54"/>
      <c r="W142" s="54"/>
      <c r="Y142" s="54"/>
      <c r="AA142" s="54"/>
      <c r="AC142" s="54"/>
      <c r="AE142" s="54"/>
      <c r="AG142" s="54"/>
      <c r="AI142" s="54"/>
      <c r="AK142" s="54"/>
      <c r="AM142" s="54"/>
      <c r="AO142" s="54"/>
      <c r="AQ142" s="54"/>
      <c r="AS142" s="54"/>
      <c r="BG142" s="58">
        <v>50</v>
      </c>
      <c r="BK142" s="54" t="s">
        <v>7</v>
      </c>
      <c r="BU142" s="54">
        <f t="shared" si="12"/>
        <v>0</v>
      </c>
      <c r="BV142" s="54">
        <f t="shared" si="13"/>
        <v>0</v>
      </c>
      <c r="BW142" s="54">
        <f t="shared" si="14"/>
        <v>0</v>
      </c>
      <c r="BX142" s="54">
        <f t="shared" si="15"/>
        <v>0</v>
      </c>
      <c r="BY142" s="54">
        <f t="shared" si="16"/>
        <v>0</v>
      </c>
      <c r="BZ142" s="26">
        <f t="shared" si="17"/>
        <v>0</v>
      </c>
    </row>
    <row r="143" spans="1:78" ht="15">
      <c r="A143" s="45" t="s">
        <v>169</v>
      </c>
      <c r="B143" s="78" t="s">
        <v>1</v>
      </c>
      <c r="C143" s="54">
        <v>10</v>
      </c>
      <c r="D143" s="5">
        <v>26</v>
      </c>
      <c r="G143" s="54"/>
      <c r="I143" s="54"/>
      <c r="K143" s="54"/>
      <c r="M143" s="54"/>
      <c r="O143" s="58" t="s">
        <v>249</v>
      </c>
      <c r="Q143" s="58"/>
      <c r="S143" s="58"/>
      <c r="U143" s="58"/>
      <c r="W143" s="58"/>
      <c r="Y143" s="54">
        <v>2</v>
      </c>
      <c r="Z143" s="23">
        <v>80</v>
      </c>
      <c r="AA143" s="54">
        <v>7</v>
      </c>
      <c r="AB143" s="23">
        <v>36</v>
      </c>
      <c r="AC143" s="54"/>
      <c r="AE143" s="58" t="s">
        <v>7</v>
      </c>
      <c r="AG143" s="58"/>
      <c r="AI143" s="58"/>
      <c r="AK143" s="58"/>
      <c r="AM143" s="58"/>
      <c r="AO143" s="58"/>
      <c r="AQ143" s="58">
        <v>57</v>
      </c>
      <c r="AS143" s="58"/>
      <c r="AU143" s="58"/>
      <c r="AW143" s="58"/>
      <c r="AY143" s="58"/>
      <c r="BA143" s="58"/>
      <c r="BC143" s="58"/>
      <c r="BU143" s="54">
        <f t="shared" si="12"/>
        <v>142</v>
      </c>
      <c r="BV143" s="54">
        <f t="shared" si="13"/>
        <v>62</v>
      </c>
      <c r="BW143" s="54">
        <f t="shared" si="14"/>
        <v>0</v>
      </c>
      <c r="BX143" s="54">
        <f t="shared" si="15"/>
        <v>0</v>
      </c>
      <c r="BY143" s="54">
        <f t="shared" si="16"/>
        <v>0</v>
      </c>
      <c r="BZ143" s="26">
        <f t="shared" si="17"/>
        <v>0</v>
      </c>
    </row>
    <row r="144" spans="1:78" ht="15">
      <c r="A144" s="66" t="s">
        <v>536</v>
      </c>
      <c r="B144" s="81" t="s">
        <v>13</v>
      </c>
      <c r="C144" s="54"/>
      <c r="G144" s="54"/>
      <c r="I144" s="54"/>
      <c r="K144" s="54"/>
      <c r="M144" s="54"/>
      <c r="O144" s="54"/>
      <c r="Q144" s="54"/>
      <c r="S144" s="54"/>
      <c r="U144" s="54"/>
      <c r="W144" s="54"/>
      <c r="Y144" s="54"/>
      <c r="AA144" s="54"/>
      <c r="AC144" s="58">
        <v>56</v>
      </c>
      <c r="AE144" s="58"/>
      <c r="AG144" s="58"/>
      <c r="AI144" s="58"/>
      <c r="AK144" s="58"/>
      <c r="AM144" s="58"/>
      <c r="AO144" s="58"/>
      <c r="AQ144" s="58"/>
      <c r="AS144" s="58"/>
      <c r="AU144" s="58"/>
      <c r="AW144" s="58"/>
      <c r="AY144" s="58"/>
      <c r="BA144" s="58"/>
      <c r="BC144" s="58"/>
      <c r="BI144" s="54">
        <v>37</v>
      </c>
      <c r="BU144" s="54">
        <f t="shared" si="12"/>
        <v>0</v>
      </c>
      <c r="BV144" s="54">
        <f t="shared" si="13"/>
        <v>0</v>
      </c>
      <c r="BW144" s="54">
        <f t="shared" si="14"/>
        <v>0</v>
      </c>
      <c r="BX144" s="54">
        <f t="shared" si="15"/>
        <v>0</v>
      </c>
      <c r="BY144" s="54">
        <f t="shared" si="16"/>
        <v>0</v>
      </c>
      <c r="BZ144" s="26">
        <f t="shared" si="17"/>
        <v>0</v>
      </c>
    </row>
    <row r="145" spans="1:78" ht="15">
      <c r="A145" s="45" t="s">
        <v>445</v>
      </c>
      <c r="B145" s="70" t="s">
        <v>8</v>
      </c>
      <c r="C145" s="54"/>
      <c r="E145" s="54"/>
      <c r="G145" s="54"/>
      <c r="I145" s="54"/>
      <c r="K145" s="54"/>
      <c r="M145" s="54"/>
      <c r="O145" s="54"/>
      <c r="Q145" s="58">
        <v>52</v>
      </c>
      <c r="S145" s="58">
        <v>31</v>
      </c>
      <c r="U145" s="58"/>
      <c r="W145" s="54">
        <v>29</v>
      </c>
      <c r="X145" s="23">
        <v>2</v>
      </c>
      <c r="Y145" s="54"/>
      <c r="AA145" s="54"/>
      <c r="AC145" s="54"/>
      <c r="AE145" s="54"/>
      <c r="AG145" s="54"/>
      <c r="AI145" s="54"/>
      <c r="AK145" s="54"/>
      <c r="AM145" s="54"/>
      <c r="AO145" s="58">
        <v>41</v>
      </c>
      <c r="AQ145" s="54"/>
      <c r="AS145" s="54"/>
      <c r="AW145" s="54">
        <v>25</v>
      </c>
      <c r="AX145" s="53">
        <v>6</v>
      </c>
      <c r="AY145" s="54">
        <v>25</v>
      </c>
      <c r="AZ145" s="53">
        <v>6</v>
      </c>
      <c r="BM145" s="54" t="s">
        <v>331</v>
      </c>
      <c r="BO145" s="54">
        <v>30</v>
      </c>
      <c r="BP145" s="77">
        <v>1</v>
      </c>
      <c r="BQ145" s="54">
        <v>39</v>
      </c>
      <c r="BU145" s="54">
        <f t="shared" si="12"/>
        <v>15</v>
      </c>
      <c r="BV145" s="54">
        <f t="shared" si="13"/>
        <v>0</v>
      </c>
      <c r="BW145" s="54">
        <f t="shared" si="14"/>
        <v>0</v>
      </c>
      <c r="BX145" s="54">
        <f t="shared" si="15"/>
        <v>0</v>
      </c>
      <c r="BY145" s="54">
        <f t="shared" si="16"/>
        <v>9</v>
      </c>
      <c r="BZ145" s="26">
        <f t="shared" si="17"/>
        <v>6</v>
      </c>
    </row>
    <row r="146" spans="1:78" s="59" customFormat="1" ht="15">
      <c r="A146" s="79" t="s">
        <v>658</v>
      </c>
      <c r="B146" s="70" t="s">
        <v>8</v>
      </c>
      <c r="C146" s="54"/>
      <c r="D146" s="53"/>
      <c r="E146" s="54"/>
      <c r="F146" s="53"/>
      <c r="G146" s="54"/>
      <c r="H146" s="53"/>
      <c r="I146" s="54"/>
      <c r="J146" s="53"/>
      <c r="K146" s="54"/>
      <c r="L146" s="53"/>
      <c r="M146" s="54"/>
      <c r="N146" s="53"/>
      <c r="O146" s="54"/>
      <c r="P146" s="53"/>
      <c r="Q146" s="58"/>
      <c r="R146" s="53"/>
      <c r="S146" s="58"/>
      <c r="T146" s="53"/>
      <c r="U146" s="58"/>
      <c r="V146" s="53"/>
      <c r="W146" s="54"/>
      <c r="X146" s="53"/>
      <c r="Y146" s="54"/>
      <c r="Z146" s="53"/>
      <c r="AA146" s="54"/>
      <c r="AB146" s="53"/>
      <c r="AC146" s="54"/>
      <c r="AD146" s="53"/>
      <c r="AE146" s="54"/>
      <c r="AF146" s="53"/>
      <c r="AG146" s="54"/>
      <c r="AH146" s="53"/>
      <c r="AI146" s="54"/>
      <c r="AJ146" s="53"/>
      <c r="AK146" s="54"/>
      <c r="AL146" s="53"/>
      <c r="AM146" s="54"/>
      <c r="AN146" s="53"/>
      <c r="AO146" s="58"/>
      <c r="AP146" s="53"/>
      <c r="AQ146" s="54"/>
      <c r="AR146" s="53"/>
      <c r="AS146" s="54"/>
      <c r="AT146" s="53"/>
      <c r="AU146" s="54"/>
      <c r="AV146" s="53"/>
      <c r="AW146" s="54"/>
      <c r="AX146" s="53"/>
      <c r="AY146" s="54"/>
      <c r="AZ146" s="53"/>
      <c r="BA146" s="54"/>
      <c r="BB146" s="53"/>
      <c r="BC146" s="54"/>
      <c r="BD146" s="53"/>
      <c r="BE146" s="54"/>
      <c r="BF146" s="53"/>
      <c r="BG146" s="54"/>
      <c r="BH146" s="53"/>
      <c r="BI146" s="54"/>
      <c r="BJ146" s="53"/>
      <c r="BK146" s="54">
        <v>43</v>
      </c>
      <c r="BL146" s="69"/>
      <c r="BM146" s="54"/>
      <c r="BN146" s="77"/>
      <c r="BO146" s="54"/>
      <c r="BP146" s="77"/>
      <c r="BQ146" s="54"/>
      <c r="BR146" s="77"/>
      <c r="BS146" s="54"/>
      <c r="BT146" s="77"/>
      <c r="BU146" s="54">
        <f t="shared" si="12"/>
        <v>0</v>
      </c>
      <c r="BV146" s="54">
        <f t="shared" si="13"/>
        <v>0</v>
      </c>
      <c r="BW146" s="54">
        <f t="shared" si="14"/>
        <v>0</v>
      </c>
      <c r="BX146" s="54">
        <f t="shared" si="15"/>
        <v>0</v>
      </c>
      <c r="BY146" s="54">
        <f t="shared" si="16"/>
        <v>0</v>
      </c>
      <c r="BZ146" s="26">
        <f t="shared" si="17"/>
        <v>0</v>
      </c>
    </row>
    <row r="147" spans="1:78" ht="15">
      <c r="A147" s="81" t="s">
        <v>287</v>
      </c>
      <c r="B147" s="78" t="s">
        <v>15</v>
      </c>
      <c r="C147" s="54"/>
      <c r="E147" s="27" t="s">
        <v>331</v>
      </c>
      <c r="G147" s="27">
        <v>57</v>
      </c>
      <c r="I147" s="27">
        <v>38</v>
      </c>
      <c r="K147" s="27">
        <v>48</v>
      </c>
      <c r="M147" s="27"/>
      <c r="O147" s="27"/>
      <c r="Q147" s="27"/>
      <c r="S147" s="27"/>
      <c r="U147" s="27"/>
      <c r="W147" s="27"/>
      <c r="Y147" s="27"/>
      <c r="AA147" s="58">
        <v>42</v>
      </c>
      <c r="AC147" s="58"/>
      <c r="AE147" s="58"/>
      <c r="AG147" s="58"/>
      <c r="AI147" s="58"/>
      <c r="AK147" s="58"/>
      <c r="AM147" s="58"/>
      <c r="AO147" s="58"/>
      <c r="AQ147" s="58"/>
      <c r="AS147" s="58"/>
      <c r="AU147" s="58"/>
      <c r="AW147" s="58"/>
      <c r="AY147" s="58"/>
      <c r="BA147" s="58"/>
      <c r="BC147" s="58"/>
      <c r="BU147" s="54">
        <f t="shared" si="12"/>
        <v>0</v>
      </c>
      <c r="BV147" s="54">
        <f t="shared" si="13"/>
        <v>0</v>
      </c>
      <c r="BW147" s="54">
        <f t="shared" si="14"/>
        <v>0</v>
      </c>
      <c r="BX147" s="54">
        <f t="shared" si="15"/>
        <v>0</v>
      </c>
      <c r="BY147" s="54">
        <f t="shared" si="16"/>
        <v>0</v>
      </c>
      <c r="BZ147" s="26">
        <f t="shared" si="17"/>
        <v>0</v>
      </c>
    </row>
    <row r="148" spans="1:78" ht="15">
      <c r="A148" s="66" t="s">
        <v>571</v>
      </c>
      <c r="B148" s="81" t="s">
        <v>166</v>
      </c>
      <c r="C148" s="54"/>
      <c r="E148" s="54"/>
      <c r="G148" s="54"/>
      <c r="I148" s="54"/>
      <c r="K148" s="54"/>
      <c r="M148" s="54"/>
      <c r="O148" s="54"/>
      <c r="Q148" s="54"/>
      <c r="S148" s="54"/>
      <c r="U148" s="54"/>
      <c r="W148" s="54"/>
      <c r="Y148" s="54"/>
      <c r="AA148" s="54"/>
      <c r="AC148" s="54"/>
      <c r="AE148" s="54"/>
      <c r="AG148" s="54"/>
      <c r="AI148" s="54"/>
      <c r="AK148" s="58">
        <v>48</v>
      </c>
      <c r="AM148" s="58"/>
      <c r="AO148" s="58"/>
      <c r="AQ148" s="58"/>
      <c r="AS148" s="58"/>
      <c r="AU148" s="58"/>
      <c r="AW148" s="58"/>
      <c r="AY148" s="58"/>
      <c r="BA148" s="58"/>
      <c r="BC148" s="58"/>
      <c r="BU148" s="54">
        <f t="shared" si="12"/>
        <v>0</v>
      </c>
      <c r="BV148" s="54">
        <f t="shared" si="13"/>
        <v>0</v>
      </c>
      <c r="BW148" s="54">
        <f t="shared" si="14"/>
        <v>0</v>
      </c>
      <c r="BX148" s="54">
        <f t="shared" si="15"/>
        <v>0</v>
      </c>
      <c r="BY148" s="54">
        <f t="shared" si="16"/>
        <v>0</v>
      </c>
      <c r="BZ148" s="26">
        <f t="shared" si="17"/>
        <v>0</v>
      </c>
    </row>
    <row r="149" spans="1:78" ht="15">
      <c r="A149" s="70" t="s">
        <v>232</v>
      </c>
      <c r="B149" s="78" t="s">
        <v>18</v>
      </c>
      <c r="C149" s="27" t="s">
        <v>7</v>
      </c>
      <c r="E149" s="54"/>
      <c r="G149" s="58"/>
      <c r="I149" s="54"/>
      <c r="K149" s="54"/>
      <c r="M149" s="54"/>
      <c r="O149" s="54"/>
      <c r="Q149" s="54"/>
      <c r="S149" s="54"/>
      <c r="U149" s="54"/>
      <c r="W149" s="54"/>
      <c r="Y149" s="54"/>
      <c r="AA149" s="58" t="s">
        <v>7</v>
      </c>
      <c r="AC149" s="58"/>
      <c r="AE149" s="58"/>
      <c r="AG149" s="58"/>
      <c r="AI149" s="58"/>
      <c r="AK149" s="58"/>
      <c r="AM149" s="58"/>
      <c r="AO149" s="58"/>
      <c r="AQ149" s="58" t="s">
        <v>7</v>
      </c>
      <c r="AS149" s="58"/>
      <c r="AU149" s="58"/>
      <c r="AW149" s="58"/>
      <c r="AY149" s="58"/>
      <c r="BA149" s="58"/>
      <c r="BC149" s="58"/>
      <c r="BU149" s="54">
        <f t="shared" si="12"/>
        <v>0</v>
      </c>
      <c r="BV149" s="54">
        <f t="shared" si="13"/>
        <v>0</v>
      </c>
      <c r="BW149" s="54">
        <f t="shared" si="14"/>
        <v>0</v>
      </c>
      <c r="BX149" s="54">
        <f t="shared" si="15"/>
        <v>0</v>
      </c>
      <c r="BY149" s="54">
        <f t="shared" si="16"/>
        <v>0</v>
      </c>
      <c r="BZ149" s="26">
        <f t="shared" si="17"/>
        <v>0</v>
      </c>
    </row>
    <row r="150" spans="1:78" ht="15">
      <c r="A150" s="66" t="s">
        <v>566</v>
      </c>
      <c r="B150" s="81" t="s">
        <v>11</v>
      </c>
      <c r="C150" s="54"/>
      <c r="K150" s="54"/>
      <c r="M150" s="54"/>
      <c r="O150" s="54"/>
      <c r="Q150" s="54"/>
      <c r="S150" s="54"/>
      <c r="U150" s="54"/>
      <c r="W150" s="54"/>
      <c r="Y150" s="54"/>
      <c r="AA150" s="54"/>
      <c r="AC150" s="54"/>
      <c r="AE150" s="54"/>
      <c r="AG150" s="54"/>
      <c r="AI150" s="58">
        <v>41</v>
      </c>
      <c r="AK150" s="58"/>
      <c r="AM150" s="58"/>
      <c r="AO150" s="58"/>
      <c r="AQ150" s="58"/>
      <c r="AS150" s="58"/>
      <c r="AU150" s="58"/>
      <c r="AW150" s="58">
        <v>52</v>
      </c>
      <c r="AY150" s="58" t="s">
        <v>19</v>
      </c>
      <c r="BA150" s="58"/>
      <c r="BC150" s="58"/>
      <c r="BM150" s="54">
        <v>42</v>
      </c>
      <c r="BO150" s="54">
        <v>44</v>
      </c>
      <c r="BU150" s="54">
        <f t="shared" si="12"/>
        <v>0</v>
      </c>
      <c r="BV150" s="54">
        <f t="shared" si="13"/>
        <v>0</v>
      </c>
      <c r="BW150" s="54">
        <f t="shared" si="14"/>
        <v>0</v>
      </c>
      <c r="BX150" s="54">
        <f t="shared" si="15"/>
        <v>0</v>
      </c>
      <c r="BY150" s="54">
        <f t="shared" si="16"/>
        <v>0</v>
      </c>
      <c r="BZ150" s="26">
        <f t="shared" si="17"/>
        <v>0</v>
      </c>
    </row>
    <row r="151" spans="1:78" ht="15">
      <c r="A151" s="81" t="s">
        <v>288</v>
      </c>
      <c r="B151" t="s">
        <v>14</v>
      </c>
      <c r="C151" s="54"/>
      <c r="E151" s="27">
        <v>41</v>
      </c>
      <c r="G151" s="27">
        <v>50</v>
      </c>
      <c r="I151" s="54"/>
      <c r="K151" s="54"/>
      <c r="M151" s="54"/>
      <c r="O151" s="54"/>
      <c r="Q151" s="58">
        <v>34</v>
      </c>
      <c r="S151" s="58">
        <v>36</v>
      </c>
      <c r="U151" s="58"/>
      <c r="W151" s="58">
        <v>38</v>
      </c>
      <c r="Y151" s="58"/>
      <c r="AA151" s="58"/>
      <c r="AC151" s="58"/>
      <c r="AE151" s="58"/>
      <c r="AG151" s="58"/>
      <c r="AI151" s="58"/>
      <c r="AK151" s="58"/>
      <c r="AM151" s="58" t="s">
        <v>331</v>
      </c>
      <c r="AO151" s="58">
        <v>42</v>
      </c>
      <c r="AQ151" s="58"/>
      <c r="AS151" s="58"/>
      <c r="AU151" s="58"/>
      <c r="AW151" s="54">
        <v>12</v>
      </c>
      <c r="AX151" s="53">
        <v>22</v>
      </c>
      <c r="BA151" s="58">
        <v>42</v>
      </c>
      <c r="BC151" s="58"/>
      <c r="BM151" s="54">
        <v>45</v>
      </c>
      <c r="BO151" s="54" t="s">
        <v>331</v>
      </c>
      <c r="BQ151" s="54" t="s">
        <v>329</v>
      </c>
      <c r="BU151" s="54">
        <f t="shared" si="12"/>
        <v>22</v>
      </c>
      <c r="BV151" s="54">
        <f t="shared" si="13"/>
        <v>0</v>
      </c>
      <c r="BW151" s="54">
        <f t="shared" si="14"/>
        <v>0</v>
      </c>
      <c r="BX151" s="54">
        <f t="shared" si="15"/>
        <v>0</v>
      </c>
      <c r="BY151" s="54">
        <f t="shared" si="16"/>
        <v>22</v>
      </c>
      <c r="BZ151" s="26">
        <f t="shared" si="17"/>
        <v>0</v>
      </c>
    </row>
    <row r="152" spans="1:78" ht="15">
      <c r="A152" s="81" t="s">
        <v>289</v>
      </c>
      <c r="B152" s="78" t="s">
        <v>10</v>
      </c>
      <c r="C152" s="54"/>
      <c r="E152" s="27">
        <v>46</v>
      </c>
      <c r="G152" s="27">
        <v>37</v>
      </c>
      <c r="I152" s="27">
        <v>33</v>
      </c>
      <c r="K152" s="27"/>
      <c r="M152" s="27"/>
      <c r="O152" s="27"/>
      <c r="Q152" s="54">
        <v>25</v>
      </c>
      <c r="R152" s="15">
        <v>6</v>
      </c>
      <c r="S152" s="58">
        <v>39</v>
      </c>
      <c r="U152" s="58"/>
      <c r="W152" s="58"/>
      <c r="Y152" s="58"/>
      <c r="AA152" s="58"/>
      <c r="AC152" s="58"/>
      <c r="AE152" s="58"/>
      <c r="AG152" s="25">
        <v>19</v>
      </c>
      <c r="AH152" s="23">
        <v>12</v>
      </c>
      <c r="AI152" s="58">
        <v>36</v>
      </c>
      <c r="AK152" s="58"/>
      <c r="AM152" s="58" t="s">
        <v>331</v>
      </c>
      <c r="AO152" s="54">
        <v>30</v>
      </c>
      <c r="AP152" s="23">
        <v>1</v>
      </c>
      <c r="AQ152" s="58">
        <v>62</v>
      </c>
      <c r="AS152" s="54">
        <v>9</v>
      </c>
      <c r="AT152" s="23">
        <v>29</v>
      </c>
      <c r="AW152" s="54">
        <v>23</v>
      </c>
      <c r="AX152" s="53">
        <v>8</v>
      </c>
      <c r="AY152" s="54">
        <v>14</v>
      </c>
      <c r="AZ152" s="53">
        <v>18</v>
      </c>
      <c r="BA152" s="54">
        <v>24</v>
      </c>
      <c r="BB152" s="53">
        <v>7</v>
      </c>
      <c r="BE152" s="54">
        <v>27</v>
      </c>
      <c r="BF152" s="53">
        <v>4</v>
      </c>
      <c r="BM152" s="54">
        <v>33</v>
      </c>
      <c r="BO152" s="54">
        <v>7</v>
      </c>
      <c r="BP152" s="77">
        <v>36</v>
      </c>
      <c r="BQ152" s="54">
        <v>29</v>
      </c>
      <c r="BR152" s="77">
        <v>2</v>
      </c>
      <c r="BU152" s="54">
        <f t="shared" si="12"/>
        <v>123</v>
      </c>
      <c r="BV152" s="54">
        <f t="shared" si="13"/>
        <v>0</v>
      </c>
      <c r="BW152" s="54">
        <f t="shared" si="14"/>
        <v>0</v>
      </c>
      <c r="BX152" s="54">
        <f t="shared" si="15"/>
        <v>15</v>
      </c>
      <c r="BY152" s="54">
        <f t="shared" si="16"/>
        <v>45</v>
      </c>
      <c r="BZ152" s="26">
        <f t="shared" si="17"/>
        <v>63</v>
      </c>
    </row>
    <row r="153" spans="1:78" ht="15">
      <c r="A153" s="70" t="s">
        <v>463</v>
      </c>
      <c r="B153" s="78" t="s">
        <v>5</v>
      </c>
      <c r="C153" s="54"/>
      <c r="E153" s="54"/>
      <c r="G153" s="54"/>
      <c r="I153" s="54"/>
      <c r="K153" s="54"/>
      <c r="M153" s="54"/>
      <c r="O153" s="54"/>
      <c r="Q153" s="54"/>
      <c r="S153" s="54"/>
      <c r="U153" s="58">
        <v>38</v>
      </c>
      <c r="W153" s="58"/>
      <c r="Y153" s="58"/>
      <c r="AA153" s="58"/>
      <c r="AC153" s="58" t="s">
        <v>7</v>
      </c>
      <c r="AE153" s="58"/>
      <c r="AG153" s="58"/>
      <c r="AI153" s="58"/>
      <c r="AK153" s="58"/>
      <c r="AM153" s="58"/>
      <c r="AO153" s="58"/>
      <c r="AQ153" s="58"/>
      <c r="AS153" s="58"/>
      <c r="AU153" s="58"/>
      <c r="AW153" s="58"/>
      <c r="AY153" s="58"/>
      <c r="BA153" s="58"/>
      <c r="BC153" s="58" t="s">
        <v>249</v>
      </c>
      <c r="BI153" s="54">
        <v>40</v>
      </c>
      <c r="BU153" s="54">
        <f t="shared" si="12"/>
        <v>0</v>
      </c>
      <c r="BV153" s="54">
        <f t="shared" si="13"/>
        <v>0</v>
      </c>
      <c r="BW153" s="54">
        <f t="shared" si="14"/>
        <v>0</v>
      </c>
      <c r="BX153" s="54">
        <f t="shared" si="15"/>
        <v>0</v>
      </c>
      <c r="BY153" s="54">
        <f t="shared" si="16"/>
        <v>0</v>
      </c>
      <c r="BZ153" s="26">
        <f t="shared" si="17"/>
        <v>0</v>
      </c>
    </row>
    <row r="154" spans="1:78" ht="15">
      <c r="A154" s="70" t="s">
        <v>197</v>
      </c>
      <c r="B154" s="78" t="s">
        <v>5</v>
      </c>
      <c r="C154" s="27">
        <v>36</v>
      </c>
      <c r="E154" s="54"/>
      <c r="G154" s="58"/>
      <c r="I154" s="58"/>
      <c r="K154" s="58"/>
      <c r="M154" s="58"/>
      <c r="O154" s="58" t="s">
        <v>7</v>
      </c>
      <c r="Q154" s="58"/>
      <c r="S154" s="58"/>
      <c r="U154" s="58"/>
      <c r="W154" s="58"/>
      <c r="Y154" s="58"/>
      <c r="AA154" s="58">
        <v>39</v>
      </c>
      <c r="AC154" s="58"/>
      <c r="AE154" s="54">
        <v>4</v>
      </c>
      <c r="AF154" s="23">
        <v>50</v>
      </c>
      <c r="AG154" s="54"/>
      <c r="AI154" s="54"/>
      <c r="AK154" s="54">
        <v>5</v>
      </c>
      <c r="AL154" s="23">
        <v>45</v>
      </c>
      <c r="AM154" s="54"/>
      <c r="AO154" s="54"/>
      <c r="AQ154" s="54">
        <v>8</v>
      </c>
      <c r="AR154" s="23">
        <v>32</v>
      </c>
      <c r="AS154" s="54"/>
      <c r="AU154" s="58" t="s">
        <v>7</v>
      </c>
      <c r="AW154" s="58"/>
      <c r="AY154" s="58"/>
      <c r="BA154" s="58"/>
      <c r="BC154" s="58"/>
      <c r="BG154" s="54">
        <v>1</v>
      </c>
      <c r="BH154" s="53">
        <v>100</v>
      </c>
      <c r="BK154" s="54">
        <v>1</v>
      </c>
      <c r="BL154" s="69">
        <v>100</v>
      </c>
      <c r="BU154" s="54">
        <f t="shared" si="12"/>
        <v>327</v>
      </c>
      <c r="BV154" s="54">
        <f t="shared" si="13"/>
        <v>327</v>
      </c>
      <c r="BW154" s="54">
        <f t="shared" si="14"/>
        <v>0</v>
      </c>
      <c r="BX154" s="54">
        <f t="shared" si="15"/>
        <v>0</v>
      </c>
      <c r="BY154" s="54">
        <f t="shared" si="16"/>
        <v>0</v>
      </c>
      <c r="BZ154" s="26">
        <f t="shared" si="17"/>
        <v>0</v>
      </c>
    </row>
    <row r="155" spans="1:78" ht="15">
      <c r="A155" s="81" t="s">
        <v>485</v>
      </c>
      <c r="B155" s="81" t="s">
        <v>5</v>
      </c>
      <c r="E155" s="54"/>
      <c r="G155" s="54"/>
      <c r="I155" s="54"/>
      <c r="K155" s="54"/>
      <c r="M155" s="54"/>
      <c r="O155" s="54"/>
      <c r="Q155" s="54"/>
      <c r="S155" s="54"/>
      <c r="U155" s="54"/>
      <c r="W155" s="58" t="s">
        <v>331</v>
      </c>
      <c r="Y155" s="58"/>
      <c r="AA155" s="58"/>
      <c r="AC155" s="58"/>
      <c r="AE155" s="58"/>
      <c r="AG155" s="58"/>
      <c r="AI155" s="58"/>
      <c r="AK155" s="58"/>
      <c r="AM155" s="58"/>
      <c r="AO155" s="58"/>
      <c r="AQ155" s="58"/>
      <c r="AS155" s="58"/>
      <c r="AU155" s="58"/>
      <c r="AW155" s="58"/>
      <c r="AY155" s="58"/>
      <c r="BA155" s="54">
        <v>23</v>
      </c>
      <c r="BB155" s="53">
        <v>8</v>
      </c>
      <c r="BU155" s="54">
        <f t="shared" si="12"/>
        <v>8</v>
      </c>
      <c r="BV155" s="54">
        <f t="shared" si="13"/>
        <v>0</v>
      </c>
      <c r="BW155" s="54">
        <f t="shared" si="14"/>
        <v>0</v>
      </c>
      <c r="BX155" s="54">
        <f t="shared" si="15"/>
        <v>8</v>
      </c>
      <c r="BY155" s="54">
        <f t="shared" si="16"/>
        <v>0</v>
      </c>
      <c r="BZ155" s="26">
        <f t="shared" si="17"/>
        <v>0</v>
      </c>
    </row>
    <row r="156" spans="1:78" ht="15">
      <c r="A156" s="70" t="s">
        <v>230</v>
      </c>
      <c r="B156" s="78" t="s">
        <v>1</v>
      </c>
      <c r="C156" s="54">
        <v>21</v>
      </c>
      <c r="D156" s="5">
        <v>10</v>
      </c>
      <c r="M156" s="54"/>
      <c r="O156" s="54"/>
      <c r="Q156" s="54"/>
      <c r="S156" s="54"/>
      <c r="U156" s="58" t="s">
        <v>7</v>
      </c>
      <c r="W156" s="58"/>
      <c r="Y156" s="58"/>
      <c r="AA156" s="58" t="s">
        <v>7</v>
      </c>
      <c r="AC156" s="58">
        <v>54</v>
      </c>
      <c r="AE156" s="58">
        <v>42</v>
      </c>
      <c r="AG156" s="25">
        <v>25</v>
      </c>
      <c r="AH156" s="23">
        <v>6</v>
      </c>
      <c r="AI156" s="25"/>
      <c r="AK156" s="58">
        <v>38</v>
      </c>
      <c r="AM156" s="58"/>
      <c r="AO156" s="58"/>
      <c r="AQ156" s="58">
        <v>47</v>
      </c>
      <c r="AS156" s="58"/>
      <c r="AU156" s="58">
        <v>37</v>
      </c>
      <c r="AW156" s="58"/>
      <c r="AY156" s="54">
        <v>17</v>
      </c>
      <c r="AZ156" s="53">
        <v>14</v>
      </c>
      <c r="BC156" s="58">
        <v>41</v>
      </c>
      <c r="BE156" s="54">
        <v>3</v>
      </c>
      <c r="BF156" s="53">
        <v>60</v>
      </c>
      <c r="BG156" s="54">
        <v>20</v>
      </c>
      <c r="BH156" s="53">
        <v>11</v>
      </c>
      <c r="BI156" s="54">
        <v>11</v>
      </c>
      <c r="BJ156" s="53">
        <v>24</v>
      </c>
      <c r="BK156" s="54" t="s">
        <v>7</v>
      </c>
      <c r="BU156" s="54">
        <f t="shared" si="12"/>
        <v>125</v>
      </c>
      <c r="BV156" s="54">
        <f t="shared" si="13"/>
        <v>21</v>
      </c>
      <c r="BW156" s="54">
        <f t="shared" si="14"/>
        <v>24</v>
      </c>
      <c r="BX156" s="54">
        <f t="shared" si="15"/>
        <v>0</v>
      </c>
      <c r="BY156" s="54">
        <f t="shared" si="16"/>
        <v>0</v>
      </c>
      <c r="BZ156" s="26">
        <f t="shared" si="17"/>
        <v>80</v>
      </c>
    </row>
    <row r="157" spans="1:78" ht="15">
      <c r="A157" s="70" t="s">
        <v>200</v>
      </c>
      <c r="B157" s="78" t="s">
        <v>11</v>
      </c>
      <c r="C157" s="27" t="s">
        <v>7</v>
      </c>
      <c r="E157" s="6">
        <v>8</v>
      </c>
      <c r="F157" s="5">
        <v>32</v>
      </c>
      <c r="G157" s="25">
        <v>12</v>
      </c>
      <c r="H157" s="5">
        <v>22</v>
      </c>
      <c r="I157" s="27" t="s">
        <v>331</v>
      </c>
      <c r="K157" s="54">
        <v>27</v>
      </c>
      <c r="L157" s="5">
        <v>4</v>
      </c>
      <c r="M157" s="27" t="s">
        <v>7</v>
      </c>
      <c r="O157" s="58" t="s">
        <v>7</v>
      </c>
      <c r="Q157" s="54">
        <v>16</v>
      </c>
      <c r="R157" s="15">
        <v>15</v>
      </c>
      <c r="S157" s="54">
        <v>17</v>
      </c>
      <c r="T157" s="15">
        <v>14</v>
      </c>
      <c r="U157" s="54">
        <v>15</v>
      </c>
      <c r="V157" s="15">
        <v>16</v>
      </c>
      <c r="W157" s="54">
        <v>8</v>
      </c>
      <c r="X157" s="23">
        <v>32</v>
      </c>
      <c r="Y157" s="54">
        <v>3</v>
      </c>
      <c r="Z157" s="23">
        <v>60</v>
      </c>
      <c r="AA157" s="58">
        <v>32</v>
      </c>
      <c r="AC157" s="54">
        <v>22</v>
      </c>
      <c r="AD157" s="23">
        <v>9</v>
      </c>
      <c r="AE157" s="58" t="s">
        <v>7</v>
      </c>
      <c r="AG157" s="25">
        <v>6</v>
      </c>
      <c r="AH157" s="23">
        <v>40</v>
      </c>
      <c r="AI157" s="54">
        <v>8</v>
      </c>
      <c r="AJ157" s="23">
        <v>32</v>
      </c>
      <c r="AK157" s="58" t="s">
        <v>7</v>
      </c>
      <c r="AM157" s="54">
        <v>10</v>
      </c>
      <c r="AN157" s="23">
        <v>26</v>
      </c>
      <c r="AO157" s="54">
        <v>2</v>
      </c>
      <c r="AP157" s="23">
        <v>80</v>
      </c>
      <c r="AQ157" s="58" t="s">
        <v>7</v>
      </c>
      <c r="AS157" s="58" t="s">
        <v>7</v>
      </c>
      <c r="AU157" s="58" t="s">
        <v>352</v>
      </c>
      <c r="AW157" s="58"/>
      <c r="AY157" s="58"/>
      <c r="BA157" s="54">
        <v>3</v>
      </c>
      <c r="BB157" s="53">
        <v>60</v>
      </c>
      <c r="BC157" s="54">
        <v>9</v>
      </c>
      <c r="BD157" s="53">
        <v>29</v>
      </c>
      <c r="BU157" s="54">
        <f t="shared" si="12"/>
        <v>471</v>
      </c>
      <c r="BV157" s="54">
        <f t="shared" si="13"/>
        <v>0</v>
      </c>
      <c r="BW157" s="54">
        <f t="shared" si="14"/>
        <v>58</v>
      </c>
      <c r="BX157" s="54">
        <f t="shared" si="15"/>
        <v>123</v>
      </c>
      <c r="BY157" s="54">
        <f t="shared" si="16"/>
        <v>190</v>
      </c>
      <c r="BZ157" s="26">
        <f t="shared" si="17"/>
        <v>40</v>
      </c>
    </row>
    <row r="158" spans="1:78" s="67" customFormat="1" ht="15">
      <c r="A158" s="70" t="s">
        <v>186</v>
      </c>
      <c r="B158" s="78" t="s">
        <v>1</v>
      </c>
      <c r="C158" s="54">
        <v>12</v>
      </c>
      <c r="D158" s="69">
        <v>22</v>
      </c>
      <c r="E158" s="54"/>
      <c r="F158" s="69"/>
      <c r="G158" s="54"/>
      <c r="H158" s="69"/>
      <c r="I158" s="54"/>
      <c r="J158" s="69"/>
      <c r="K158" s="54">
        <v>15</v>
      </c>
      <c r="L158" s="69">
        <v>16</v>
      </c>
      <c r="M158" s="54">
        <v>15</v>
      </c>
      <c r="N158" s="69">
        <v>16</v>
      </c>
      <c r="O158" s="54">
        <v>3</v>
      </c>
      <c r="P158" s="69">
        <v>60</v>
      </c>
      <c r="Q158" s="54"/>
      <c r="R158" s="69"/>
      <c r="S158" s="54"/>
      <c r="T158" s="69"/>
      <c r="U158" s="54">
        <v>23</v>
      </c>
      <c r="V158" s="69">
        <v>8</v>
      </c>
      <c r="W158" s="54"/>
      <c r="X158" s="69"/>
      <c r="Y158" s="54"/>
      <c r="Z158" s="69"/>
      <c r="AA158" s="54">
        <v>29</v>
      </c>
      <c r="AB158" s="69">
        <v>2</v>
      </c>
      <c r="AC158" s="54">
        <v>17</v>
      </c>
      <c r="AD158" s="69">
        <v>14</v>
      </c>
      <c r="AE158" s="54">
        <v>8</v>
      </c>
      <c r="AF158" s="69">
        <v>32</v>
      </c>
      <c r="AG158" s="54"/>
      <c r="AH158" s="69"/>
      <c r="AI158" s="54"/>
      <c r="AJ158" s="69"/>
      <c r="AK158" s="54">
        <v>16</v>
      </c>
      <c r="AL158" s="69">
        <v>15</v>
      </c>
      <c r="AM158" s="54"/>
      <c r="AN158" s="69"/>
      <c r="AO158" s="54"/>
      <c r="AP158" s="69"/>
      <c r="AQ158" s="58" t="s">
        <v>7</v>
      </c>
      <c r="AR158" s="69"/>
      <c r="AS158" s="54"/>
      <c r="AT158" s="69"/>
      <c r="AU158" s="54">
        <v>21</v>
      </c>
      <c r="AV158" s="69">
        <v>10</v>
      </c>
      <c r="AW158" s="54"/>
      <c r="AX158" s="69"/>
      <c r="AY158" s="54"/>
      <c r="AZ158" s="69"/>
      <c r="BA158" s="54"/>
      <c r="BB158" s="69"/>
      <c r="BC158" s="54">
        <v>25</v>
      </c>
      <c r="BD158" s="69">
        <v>6</v>
      </c>
      <c r="BE158" s="54"/>
      <c r="BF158" s="69"/>
      <c r="BG158" s="54">
        <v>6</v>
      </c>
      <c r="BH158" s="69">
        <v>40</v>
      </c>
      <c r="BI158" s="54">
        <v>9</v>
      </c>
      <c r="BJ158" s="69">
        <v>29</v>
      </c>
      <c r="BK158" s="54">
        <v>8</v>
      </c>
      <c r="BL158" s="69">
        <v>32</v>
      </c>
      <c r="BM158" s="54"/>
      <c r="BN158" s="77"/>
      <c r="BO158" s="54"/>
      <c r="BP158" s="77"/>
      <c r="BQ158" s="54"/>
      <c r="BR158" s="77"/>
      <c r="BS158" s="54"/>
      <c r="BT158" s="77"/>
      <c r="BU158" s="54">
        <f t="shared" si="12"/>
        <v>302</v>
      </c>
      <c r="BV158" s="54">
        <f t="shared" si="13"/>
        <v>213</v>
      </c>
      <c r="BW158" s="54">
        <f t="shared" si="14"/>
        <v>89</v>
      </c>
      <c r="BX158" s="54">
        <f t="shared" si="15"/>
        <v>0</v>
      </c>
      <c r="BY158" s="54">
        <f t="shared" si="16"/>
        <v>0</v>
      </c>
      <c r="BZ158" s="26">
        <f t="shared" si="17"/>
        <v>0</v>
      </c>
    </row>
    <row r="159" spans="1:78" ht="15">
      <c r="A159" s="70" t="s">
        <v>181</v>
      </c>
      <c r="B159" s="78" t="s">
        <v>10</v>
      </c>
      <c r="C159" s="6">
        <v>7</v>
      </c>
      <c r="D159" s="5">
        <v>36</v>
      </c>
      <c r="I159" s="58"/>
      <c r="K159" s="6" t="s">
        <v>19</v>
      </c>
      <c r="M159" s="54">
        <v>9</v>
      </c>
      <c r="N159" s="5">
        <v>29</v>
      </c>
      <c r="O159" s="54">
        <v>9</v>
      </c>
      <c r="P159" s="5">
        <v>29</v>
      </c>
      <c r="Q159" s="54"/>
      <c r="S159" s="54"/>
      <c r="U159" s="54">
        <v>13</v>
      </c>
      <c r="V159" s="15">
        <v>20</v>
      </c>
      <c r="W159" s="54"/>
      <c r="Y159" s="54"/>
      <c r="AA159" s="54">
        <v>9</v>
      </c>
      <c r="AB159" s="23">
        <v>29</v>
      </c>
      <c r="AC159" s="54">
        <v>24</v>
      </c>
      <c r="AD159" s="23">
        <v>7</v>
      </c>
      <c r="AE159" s="58" t="s">
        <v>7</v>
      </c>
      <c r="AG159" s="58"/>
      <c r="AI159" s="58"/>
      <c r="AK159" s="54">
        <v>7</v>
      </c>
      <c r="AL159" s="23">
        <v>36</v>
      </c>
      <c r="AM159" s="54"/>
      <c r="AO159" s="54"/>
      <c r="AQ159" s="54">
        <v>11</v>
      </c>
      <c r="AR159" s="23">
        <v>24</v>
      </c>
      <c r="AS159" s="54"/>
      <c r="AU159" s="54">
        <v>4</v>
      </c>
      <c r="AV159" s="53">
        <v>50</v>
      </c>
      <c r="BC159" s="58">
        <v>32</v>
      </c>
      <c r="BE159" s="54">
        <v>9</v>
      </c>
      <c r="BF159" s="53">
        <v>29</v>
      </c>
      <c r="BG159" s="54">
        <v>13</v>
      </c>
      <c r="BH159" s="53">
        <v>20</v>
      </c>
      <c r="BI159" s="54">
        <v>7</v>
      </c>
      <c r="BK159" s="54">
        <v>5</v>
      </c>
      <c r="BL159" s="69">
        <v>45</v>
      </c>
      <c r="BU159" s="54">
        <f t="shared" si="12"/>
        <v>354</v>
      </c>
      <c r="BV159" s="54">
        <f t="shared" si="13"/>
        <v>269</v>
      </c>
      <c r="BW159" s="54">
        <f t="shared" si="14"/>
        <v>56</v>
      </c>
      <c r="BX159" s="54">
        <f t="shared" si="15"/>
        <v>0</v>
      </c>
      <c r="BY159" s="54">
        <f t="shared" si="16"/>
        <v>0</v>
      </c>
      <c r="BZ159" s="26">
        <f t="shared" si="17"/>
        <v>29</v>
      </c>
    </row>
    <row r="160" spans="1:78" ht="15">
      <c r="A160" s="70" t="s">
        <v>226</v>
      </c>
      <c r="B160" s="78" t="s">
        <v>1</v>
      </c>
      <c r="C160" s="27" t="s">
        <v>7</v>
      </c>
      <c r="E160" s="54"/>
      <c r="G160" s="54"/>
      <c r="I160" s="54"/>
      <c r="K160" s="54"/>
      <c r="M160" s="54"/>
      <c r="O160" s="58">
        <v>42</v>
      </c>
      <c r="Q160" s="58"/>
      <c r="S160" s="58"/>
      <c r="U160" s="58"/>
      <c r="W160" s="58"/>
      <c r="Y160" s="58"/>
      <c r="AA160" s="58">
        <v>40</v>
      </c>
      <c r="AC160" s="58"/>
      <c r="AE160" s="58" t="s">
        <v>7</v>
      </c>
      <c r="AG160" s="58"/>
      <c r="AI160" s="58"/>
      <c r="AK160" s="58"/>
      <c r="AM160" s="58"/>
      <c r="AO160" s="58"/>
      <c r="AQ160" s="58">
        <v>48</v>
      </c>
      <c r="AS160" s="58"/>
      <c r="AU160" s="58" t="s">
        <v>7</v>
      </c>
      <c r="AW160" s="58"/>
      <c r="AY160" s="58"/>
      <c r="BA160" s="58"/>
      <c r="BC160" s="58"/>
      <c r="BI160" s="54">
        <v>38</v>
      </c>
      <c r="BK160" s="54" t="s">
        <v>249</v>
      </c>
      <c r="BU160" s="54">
        <f t="shared" si="12"/>
        <v>0</v>
      </c>
      <c r="BV160" s="54">
        <f t="shared" si="13"/>
        <v>0</v>
      </c>
      <c r="BW160" s="54">
        <f t="shared" si="14"/>
        <v>0</v>
      </c>
      <c r="BX160" s="54">
        <f t="shared" si="15"/>
        <v>0</v>
      </c>
      <c r="BY160" s="54">
        <f t="shared" si="16"/>
        <v>0</v>
      </c>
      <c r="BZ160" s="26">
        <f t="shared" si="17"/>
        <v>0</v>
      </c>
    </row>
    <row r="161" spans="1:78" ht="15">
      <c r="A161" s="70" t="s">
        <v>220</v>
      </c>
      <c r="B161" s="78" t="s">
        <v>8</v>
      </c>
      <c r="C161" s="27">
        <v>45</v>
      </c>
      <c r="D161" s="77"/>
      <c r="E161" s="54"/>
      <c r="F161" s="77"/>
      <c r="G161" s="58"/>
      <c r="H161" s="77"/>
      <c r="I161" s="58"/>
      <c r="J161" s="77"/>
      <c r="K161" s="58"/>
      <c r="L161" s="77"/>
      <c r="M161" s="27">
        <v>35</v>
      </c>
      <c r="N161" s="77"/>
      <c r="O161" s="54">
        <v>8</v>
      </c>
      <c r="P161" s="77">
        <v>32</v>
      </c>
      <c r="Q161" s="54"/>
      <c r="R161" s="77"/>
      <c r="S161" s="54"/>
      <c r="T161" s="77"/>
      <c r="U161" s="58">
        <v>45</v>
      </c>
      <c r="V161" s="77"/>
      <c r="W161" s="58"/>
      <c r="X161" s="77"/>
      <c r="Y161" s="58"/>
      <c r="Z161" s="77"/>
      <c r="AA161" s="58">
        <v>44</v>
      </c>
      <c r="AB161" s="77"/>
      <c r="AC161" s="58">
        <v>48</v>
      </c>
      <c r="AD161" s="77"/>
      <c r="AE161" s="54">
        <v>22</v>
      </c>
      <c r="AF161" s="77">
        <v>9</v>
      </c>
      <c r="AG161" s="54"/>
      <c r="AH161" s="77"/>
      <c r="AI161" s="54"/>
      <c r="AJ161" s="77"/>
      <c r="AK161" s="54">
        <v>27</v>
      </c>
      <c r="AL161" s="77">
        <v>4</v>
      </c>
      <c r="AM161" s="54"/>
      <c r="AN161" s="77"/>
      <c r="AO161" s="54"/>
      <c r="AP161" s="77"/>
      <c r="AQ161" s="54">
        <v>27</v>
      </c>
      <c r="AR161" s="77"/>
      <c r="AS161" s="54"/>
      <c r="AT161" s="77"/>
      <c r="AU161" s="58">
        <v>39</v>
      </c>
      <c r="AV161" s="77"/>
      <c r="AW161" s="58"/>
      <c r="AX161" s="77"/>
      <c r="AY161" s="58"/>
      <c r="AZ161" s="77"/>
      <c r="BA161" s="58"/>
      <c r="BB161" s="77"/>
      <c r="BC161" s="58"/>
      <c r="BD161" s="77"/>
      <c r="BE161" s="54" t="s">
        <v>19</v>
      </c>
      <c r="BF161" s="77"/>
      <c r="BG161" s="54" t="s">
        <v>19</v>
      </c>
      <c r="BH161" s="77"/>
      <c r="BI161" s="54">
        <v>21</v>
      </c>
      <c r="BJ161" s="77">
        <v>10</v>
      </c>
      <c r="BK161" s="54">
        <v>18</v>
      </c>
      <c r="BL161" s="77">
        <v>13</v>
      </c>
      <c r="BU161" s="54">
        <f t="shared" si="12"/>
        <v>68</v>
      </c>
      <c r="BV161" s="54">
        <f t="shared" si="13"/>
        <v>58</v>
      </c>
      <c r="BW161" s="54">
        <f t="shared" si="14"/>
        <v>10</v>
      </c>
      <c r="BX161" s="54">
        <f t="shared" si="15"/>
        <v>0</v>
      </c>
      <c r="BY161" s="54">
        <f t="shared" si="16"/>
        <v>0</v>
      </c>
      <c r="BZ161" s="26">
        <f t="shared" si="17"/>
        <v>0</v>
      </c>
    </row>
    <row r="162" spans="1:78" ht="15">
      <c r="A162" s="70" t="s">
        <v>452</v>
      </c>
      <c r="B162" s="70" t="s">
        <v>1</v>
      </c>
      <c r="G162" s="54"/>
      <c r="I162" s="54"/>
      <c r="K162" s="54"/>
      <c r="M162" s="54"/>
      <c r="O162" s="54"/>
      <c r="Q162" s="54"/>
      <c r="S162" s="58">
        <v>58</v>
      </c>
      <c r="U162" s="58"/>
      <c r="W162" s="58"/>
      <c r="Y162" s="58"/>
      <c r="AA162" s="58"/>
      <c r="AC162" s="58"/>
      <c r="AE162" s="58"/>
      <c r="AG162" s="58"/>
      <c r="AI162" s="58"/>
      <c r="AK162" s="58"/>
      <c r="AM162" s="58"/>
      <c r="AO162" s="58"/>
      <c r="AQ162" s="58"/>
      <c r="AS162" s="58"/>
      <c r="AU162" s="58"/>
      <c r="AW162" s="58"/>
      <c r="AY162" s="58"/>
      <c r="BA162" s="58"/>
      <c r="BC162" s="58"/>
      <c r="BM162" s="54">
        <v>52</v>
      </c>
      <c r="BQ162" s="54">
        <v>47</v>
      </c>
      <c r="BU162" s="54">
        <f t="shared" si="12"/>
        <v>0</v>
      </c>
      <c r="BV162" s="54">
        <f t="shared" si="13"/>
        <v>0</v>
      </c>
      <c r="BW162" s="54">
        <f t="shared" si="14"/>
        <v>0</v>
      </c>
      <c r="BX162" s="54">
        <f t="shared" si="15"/>
        <v>0</v>
      </c>
      <c r="BY162" s="54">
        <f t="shared" si="16"/>
        <v>0</v>
      </c>
      <c r="BZ162" s="26">
        <f t="shared" si="17"/>
        <v>0</v>
      </c>
    </row>
    <row r="163" spans="1:78" ht="15">
      <c r="A163" s="70" t="s">
        <v>187</v>
      </c>
      <c r="B163" s="78" t="s">
        <v>15</v>
      </c>
      <c r="C163" s="27">
        <v>33</v>
      </c>
      <c r="K163" s="54"/>
      <c r="M163" s="54"/>
      <c r="O163" s="54">
        <v>15</v>
      </c>
      <c r="P163" s="5">
        <v>16</v>
      </c>
      <c r="Q163" s="54"/>
      <c r="S163" s="54"/>
      <c r="U163" s="54"/>
      <c r="W163" s="54"/>
      <c r="Y163" s="54"/>
      <c r="AA163" s="54">
        <v>23</v>
      </c>
      <c r="AB163" s="23">
        <v>8</v>
      </c>
      <c r="AC163" s="54"/>
      <c r="AE163" s="58" t="s">
        <v>7</v>
      </c>
      <c r="AG163" s="58"/>
      <c r="AI163" s="58"/>
      <c r="AK163" s="58">
        <v>42</v>
      </c>
      <c r="AM163" s="58"/>
      <c r="AO163" s="58"/>
      <c r="AQ163" s="54">
        <v>19</v>
      </c>
      <c r="AR163" s="23">
        <v>12</v>
      </c>
      <c r="AS163" s="58"/>
      <c r="AU163" s="58" t="s">
        <v>7</v>
      </c>
      <c r="AW163" s="58">
        <v>38</v>
      </c>
      <c r="AY163" s="54">
        <v>18</v>
      </c>
      <c r="AZ163" s="53">
        <v>13</v>
      </c>
      <c r="BE163" s="54">
        <v>13</v>
      </c>
      <c r="BF163" s="53">
        <v>20</v>
      </c>
      <c r="BG163" s="54" t="s">
        <v>19</v>
      </c>
      <c r="BK163" s="54" t="s">
        <v>7</v>
      </c>
      <c r="BU163" s="54">
        <f t="shared" si="12"/>
        <v>69</v>
      </c>
      <c r="BV163" s="54">
        <f t="shared" si="13"/>
        <v>36</v>
      </c>
      <c r="BW163" s="54">
        <f t="shared" si="14"/>
        <v>0</v>
      </c>
      <c r="BX163" s="54">
        <f t="shared" si="15"/>
        <v>0</v>
      </c>
      <c r="BY163" s="54">
        <f t="shared" si="16"/>
        <v>0</v>
      </c>
      <c r="BZ163" s="26">
        <f t="shared" si="17"/>
        <v>33</v>
      </c>
    </row>
    <row r="164" spans="1:78" ht="15">
      <c r="A164" s="70" t="s">
        <v>183</v>
      </c>
      <c r="B164" s="78" t="s">
        <v>3</v>
      </c>
      <c r="C164" s="54">
        <v>2</v>
      </c>
      <c r="D164" s="5">
        <v>80</v>
      </c>
      <c r="G164" s="58"/>
      <c r="I164" s="58"/>
      <c r="K164" s="58"/>
      <c r="M164" s="58"/>
      <c r="O164" s="54">
        <v>22</v>
      </c>
      <c r="P164" s="5">
        <v>9</v>
      </c>
      <c r="Q164" s="54"/>
      <c r="S164" s="54"/>
      <c r="U164" s="58" t="s">
        <v>7</v>
      </c>
      <c r="W164" s="58"/>
      <c r="Y164" s="58"/>
      <c r="AA164" s="54">
        <v>1</v>
      </c>
      <c r="AB164" s="23">
        <v>100</v>
      </c>
      <c r="AC164" s="54"/>
      <c r="AE164" s="54">
        <v>16</v>
      </c>
      <c r="AF164" s="23">
        <v>15</v>
      </c>
      <c r="AG164" s="54"/>
      <c r="AI164" s="54"/>
      <c r="AK164" s="54">
        <v>22</v>
      </c>
      <c r="AL164" s="23">
        <v>9</v>
      </c>
      <c r="AM164" s="54"/>
      <c r="AO164" s="54"/>
      <c r="AQ164" s="54">
        <v>6</v>
      </c>
      <c r="AR164" s="23">
        <v>40</v>
      </c>
      <c r="AS164" s="54"/>
      <c r="AU164" s="54">
        <v>2</v>
      </c>
      <c r="AV164" s="53">
        <v>80</v>
      </c>
      <c r="BC164" s="58" t="s">
        <v>7</v>
      </c>
      <c r="BG164" s="54" t="s">
        <v>19</v>
      </c>
      <c r="BK164" s="54">
        <v>4</v>
      </c>
      <c r="BL164" s="69">
        <v>50</v>
      </c>
      <c r="BU164" s="54">
        <f t="shared" si="12"/>
        <v>383</v>
      </c>
      <c r="BV164" s="54">
        <f t="shared" si="13"/>
        <v>383</v>
      </c>
      <c r="BW164" s="54">
        <f t="shared" si="14"/>
        <v>0</v>
      </c>
      <c r="BX164" s="54">
        <f t="shared" si="15"/>
        <v>0</v>
      </c>
      <c r="BY164" s="54">
        <f t="shared" si="16"/>
        <v>0</v>
      </c>
      <c r="BZ164" s="26">
        <f t="shared" si="17"/>
        <v>0</v>
      </c>
    </row>
    <row r="165" spans="1:78" ht="15">
      <c r="A165" s="70" t="s">
        <v>466</v>
      </c>
      <c r="B165" s="59" t="s">
        <v>459</v>
      </c>
      <c r="C165" s="54"/>
      <c r="E165" s="54"/>
      <c r="G165" s="54"/>
      <c r="I165" s="54"/>
      <c r="K165" s="54"/>
      <c r="M165" s="54"/>
      <c r="O165" s="54"/>
      <c r="Q165" s="54"/>
      <c r="S165" s="54"/>
      <c r="U165" s="58">
        <v>58</v>
      </c>
      <c r="W165" s="58"/>
      <c r="Y165" s="58"/>
      <c r="AA165" s="58"/>
      <c r="AC165" s="58"/>
      <c r="AE165" s="58"/>
      <c r="AG165" s="58"/>
      <c r="AI165" s="58"/>
      <c r="AK165" s="58"/>
      <c r="AM165" s="58"/>
      <c r="AO165" s="58"/>
      <c r="AQ165" s="58"/>
      <c r="AS165" s="58"/>
      <c r="AU165" s="58"/>
      <c r="AW165" s="58"/>
      <c r="AY165" s="58"/>
      <c r="BA165" s="58"/>
      <c r="BC165" s="58"/>
      <c r="BU165" s="54">
        <f t="shared" si="12"/>
        <v>0</v>
      </c>
      <c r="BV165" s="54">
        <f t="shared" si="13"/>
        <v>0</v>
      </c>
      <c r="BW165" s="54">
        <f t="shared" si="14"/>
        <v>0</v>
      </c>
      <c r="BX165" s="54">
        <f t="shared" si="15"/>
        <v>0</v>
      </c>
      <c r="BY165" s="54">
        <f t="shared" si="16"/>
        <v>0</v>
      </c>
      <c r="BZ165" s="26">
        <f t="shared" si="17"/>
        <v>0</v>
      </c>
    </row>
    <row r="166" spans="1:78" ht="15">
      <c r="A166" s="79" t="s">
        <v>657</v>
      </c>
      <c r="B166" s="78" t="s">
        <v>10</v>
      </c>
      <c r="C166" s="54"/>
      <c r="G166" s="54"/>
      <c r="I166" s="54"/>
      <c r="K166" s="54"/>
      <c r="M166" s="54"/>
      <c r="O166" s="54"/>
      <c r="Q166" s="54"/>
      <c r="S166" s="54"/>
      <c r="U166" s="58"/>
      <c r="W166" s="58"/>
      <c r="Y166" s="58"/>
      <c r="AA166" s="58"/>
      <c r="AC166" s="58"/>
      <c r="AE166" s="58"/>
      <c r="AG166" s="58"/>
      <c r="AI166" s="58"/>
      <c r="AK166" s="58"/>
      <c r="AM166" s="58"/>
      <c r="AO166" s="58"/>
      <c r="AQ166" s="58"/>
      <c r="AS166" s="58"/>
      <c r="AU166" s="58"/>
      <c r="AW166" s="58"/>
      <c r="AY166" s="58"/>
      <c r="BA166" s="58"/>
      <c r="BC166" s="58"/>
      <c r="BK166" s="54" t="s">
        <v>7</v>
      </c>
      <c r="BU166" s="54">
        <f t="shared" si="12"/>
        <v>0</v>
      </c>
      <c r="BV166" s="54">
        <f t="shared" si="13"/>
        <v>0</v>
      </c>
      <c r="BW166" s="54">
        <f t="shared" si="14"/>
        <v>0</v>
      </c>
      <c r="BX166" s="54">
        <f t="shared" si="15"/>
        <v>0</v>
      </c>
      <c r="BY166" s="54">
        <f t="shared" si="16"/>
        <v>0</v>
      </c>
      <c r="BZ166" s="26">
        <f t="shared" si="17"/>
        <v>0</v>
      </c>
    </row>
    <row r="167" spans="1:78" ht="15">
      <c r="A167" s="70" t="s">
        <v>170</v>
      </c>
      <c r="B167" s="78" t="s">
        <v>13</v>
      </c>
      <c r="C167" s="27">
        <v>38</v>
      </c>
      <c r="G167" s="58"/>
      <c r="I167" s="54"/>
      <c r="K167" s="54">
        <v>19</v>
      </c>
      <c r="L167" s="5">
        <v>12</v>
      </c>
      <c r="M167" s="54">
        <v>30</v>
      </c>
      <c r="O167" s="54">
        <v>6</v>
      </c>
      <c r="P167" s="5">
        <v>40</v>
      </c>
      <c r="Q167" s="54"/>
      <c r="S167" s="54"/>
      <c r="U167" s="54">
        <v>16</v>
      </c>
      <c r="V167" s="15">
        <v>15</v>
      </c>
      <c r="W167" s="54"/>
      <c r="Y167" s="54">
        <v>4</v>
      </c>
      <c r="Z167" s="23">
        <v>50</v>
      </c>
      <c r="AA167" s="54">
        <v>16</v>
      </c>
      <c r="AB167" s="23">
        <v>15</v>
      </c>
      <c r="AC167" s="54">
        <v>20</v>
      </c>
      <c r="AD167" s="23">
        <v>11</v>
      </c>
      <c r="AE167" s="54">
        <v>6</v>
      </c>
      <c r="AF167" s="23">
        <v>40</v>
      </c>
      <c r="AG167" s="54"/>
      <c r="AI167" s="54"/>
      <c r="AK167" s="54">
        <v>9</v>
      </c>
      <c r="AL167" s="23">
        <v>29</v>
      </c>
      <c r="AM167" s="54"/>
      <c r="AO167" s="54"/>
      <c r="AQ167" s="58">
        <v>71</v>
      </c>
      <c r="AS167" s="54"/>
      <c r="AU167" s="54">
        <v>11</v>
      </c>
      <c r="AV167" s="53">
        <v>24</v>
      </c>
      <c r="BC167" s="54">
        <v>29</v>
      </c>
      <c r="BD167" s="53">
        <v>2</v>
      </c>
      <c r="BE167" s="54">
        <v>2</v>
      </c>
      <c r="BF167" s="53">
        <v>80</v>
      </c>
      <c r="BG167" s="54">
        <v>4</v>
      </c>
      <c r="BH167" s="53">
        <v>50</v>
      </c>
      <c r="BI167" s="54">
        <v>19</v>
      </c>
      <c r="BJ167" s="53">
        <v>12</v>
      </c>
      <c r="BK167" s="54" t="s">
        <v>7</v>
      </c>
      <c r="BU167" s="54">
        <f t="shared" si="12"/>
        <v>380</v>
      </c>
      <c r="BV167" s="54">
        <f t="shared" si="13"/>
        <v>198</v>
      </c>
      <c r="BW167" s="54">
        <f t="shared" si="14"/>
        <v>52</v>
      </c>
      <c r="BX167" s="54">
        <f t="shared" si="15"/>
        <v>0</v>
      </c>
      <c r="BY167" s="54">
        <f t="shared" si="16"/>
        <v>0</v>
      </c>
      <c r="BZ167" s="26">
        <f t="shared" si="17"/>
        <v>80</v>
      </c>
    </row>
    <row r="168" spans="1:78" ht="15">
      <c r="A168" s="81" t="s">
        <v>409</v>
      </c>
      <c r="B168" s="70" t="s">
        <v>11</v>
      </c>
      <c r="E168" s="54"/>
      <c r="G168" s="54"/>
      <c r="I168" s="54"/>
      <c r="K168" s="54">
        <v>24</v>
      </c>
      <c r="L168" s="5">
        <v>7</v>
      </c>
      <c r="M168" s="27">
        <v>41</v>
      </c>
      <c r="O168" s="27"/>
      <c r="Q168" s="27"/>
      <c r="S168" s="27"/>
      <c r="U168" s="58">
        <v>37</v>
      </c>
      <c r="W168" s="58"/>
      <c r="Y168" s="58"/>
      <c r="AA168" s="58"/>
      <c r="AC168" s="58">
        <v>35</v>
      </c>
      <c r="AE168" s="58"/>
      <c r="AG168" s="58"/>
      <c r="AI168" s="58"/>
      <c r="AK168" s="58"/>
      <c r="AM168" s="58"/>
      <c r="AO168" s="58"/>
      <c r="AQ168" s="58"/>
      <c r="AS168" s="58"/>
      <c r="AU168" s="58"/>
      <c r="AW168" s="58"/>
      <c r="AY168" s="58"/>
      <c r="BA168" s="58"/>
      <c r="BC168" s="54">
        <v>26</v>
      </c>
      <c r="BD168" s="53">
        <v>5</v>
      </c>
      <c r="BI168" s="54" t="s">
        <v>7</v>
      </c>
      <c r="BU168" s="54">
        <f t="shared" si="12"/>
        <v>12</v>
      </c>
      <c r="BV168" s="54">
        <f t="shared" si="13"/>
        <v>0</v>
      </c>
      <c r="BW168" s="54">
        <f t="shared" si="14"/>
        <v>12</v>
      </c>
      <c r="BX168" s="54">
        <f t="shared" si="15"/>
        <v>0</v>
      </c>
      <c r="BY168" s="54">
        <f t="shared" si="16"/>
        <v>0</v>
      </c>
      <c r="BZ168" s="26">
        <f t="shared" si="17"/>
        <v>0</v>
      </c>
    </row>
    <row r="169" spans="1:78" ht="15">
      <c r="A169" s="70" t="s">
        <v>460</v>
      </c>
      <c r="B169" s="70" t="s">
        <v>15</v>
      </c>
      <c r="C169" s="54"/>
      <c r="E169" s="54"/>
      <c r="G169" s="54"/>
      <c r="I169" s="54"/>
      <c r="K169" s="54"/>
      <c r="M169" s="54"/>
      <c r="O169" s="54"/>
      <c r="Q169" s="54"/>
      <c r="S169" s="54"/>
      <c r="U169" s="54">
        <v>29</v>
      </c>
      <c r="V169" s="15">
        <v>2</v>
      </c>
      <c r="W169" s="54"/>
      <c r="Y169" s="54"/>
      <c r="AA169" s="54"/>
      <c r="AC169" s="58">
        <v>50</v>
      </c>
      <c r="AE169" s="58"/>
      <c r="AG169" s="58"/>
      <c r="AI169" s="58"/>
      <c r="AK169" s="58"/>
      <c r="AM169" s="58"/>
      <c r="AO169" s="58"/>
      <c r="AQ169" s="58"/>
      <c r="AS169" s="58"/>
      <c r="AU169" s="58"/>
      <c r="AW169" s="58"/>
      <c r="AY169" s="58"/>
      <c r="BA169" s="58"/>
      <c r="BC169" s="58">
        <v>33</v>
      </c>
      <c r="BI169" s="54">
        <v>35</v>
      </c>
      <c r="BU169" s="54">
        <f t="shared" si="12"/>
        <v>2</v>
      </c>
      <c r="BV169" s="54">
        <f t="shared" si="13"/>
        <v>0</v>
      </c>
      <c r="BW169" s="54">
        <f t="shared" si="14"/>
        <v>2</v>
      </c>
      <c r="BX169" s="54">
        <f t="shared" si="15"/>
        <v>0</v>
      </c>
      <c r="BY169" s="54">
        <f t="shared" si="16"/>
        <v>0</v>
      </c>
      <c r="BZ169" s="26">
        <f t="shared" si="17"/>
        <v>0</v>
      </c>
    </row>
    <row r="170" spans="1:78" ht="15">
      <c r="A170" s="70" t="s">
        <v>408</v>
      </c>
      <c r="B170" s="70" t="s">
        <v>5</v>
      </c>
      <c r="K170" s="27">
        <v>37</v>
      </c>
      <c r="M170" s="6">
        <v>23</v>
      </c>
      <c r="N170" s="5">
        <v>8</v>
      </c>
      <c r="U170" s="58">
        <v>32</v>
      </c>
      <c r="W170" s="58"/>
      <c r="Y170" s="58"/>
      <c r="AA170" s="58"/>
      <c r="AC170" s="58">
        <v>32</v>
      </c>
      <c r="AE170" s="58"/>
      <c r="AG170" s="58"/>
      <c r="AI170" s="58"/>
      <c r="AK170" s="58"/>
      <c r="AM170" s="58"/>
      <c r="AO170" s="58"/>
      <c r="AQ170" s="58"/>
      <c r="AS170" s="58"/>
      <c r="AU170" s="58"/>
      <c r="AW170" s="58"/>
      <c r="AY170" s="58"/>
      <c r="BA170" s="58"/>
      <c r="BC170" s="58">
        <v>31</v>
      </c>
      <c r="BI170" s="54">
        <v>33</v>
      </c>
      <c r="BU170" s="54">
        <f t="shared" si="12"/>
        <v>8</v>
      </c>
      <c r="BV170" s="54">
        <f t="shared" si="13"/>
        <v>0</v>
      </c>
      <c r="BW170" s="54">
        <f t="shared" si="14"/>
        <v>8</v>
      </c>
      <c r="BX170" s="54">
        <f t="shared" si="15"/>
        <v>0</v>
      </c>
      <c r="BY170" s="54">
        <f t="shared" si="16"/>
        <v>0</v>
      </c>
      <c r="BZ170" s="26">
        <f t="shared" si="17"/>
        <v>0</v>
      </c>
    </row>
    <row r="171" spans="1:78" ht="15">
      <c r="A171" s="81" t="s">
        <v>290</v>
      </c>
      <c r="B171" s="78" t="s">
        <v>11</v>
      </c>
      <c r="E171" s="27">
        <v>35</v>
      </c>
      <c r="G171" s="27">
        <v>44</v>
      </c>
      <c r="I171" s="25">
        <v>25</v>
      </c>
      <c r="J171" s="5">
        <v>6</v>
      </c>
      <c r="K171" s="25"/>
      <c r="M171" s="25"/>
      <c r="O171" s="25"/>
      <c r="Q171" s="58">
        <v>40</v>
      </c>
      <c r="S171" s="54">
        <v>18</v>
      </c>
      <c r="T171" s="15">
        <v>13</v>
      </c>
      <c r="U171" s="54"/>
      <c r="W171" s="54">
        <v>11</v>
      </c>
      <c r="X171" s="23">
        <v>24</v>
      </c>
      <c r="Y171" s="54"/>
      <c r="AA171" s="54"/>
      <c r="AC171" s="54"/>
      <c r="AE171" s="54"/>
      <c r="AG171" s="58" t="s">
        <v>7</v>
      </c>
      <c r="AI171" s="58" t="s">
        <v>329</v>
      </c>
      <c r="AK171" s="58"/>
      <c r="AM171" s="58" t="s">
        <v>331</v>
      </c>
      <c r="AO171" s="58">
        <v>36</v>
      </c>
      <c r="AQ171" s="58"/>
      <c r="AS171" s="58"/>
      <c r="AU171" s="58"/>
      <c r="AW171" s="58" t="s">
        <v>331</v>
      </c>
      <c r="AY171" s="58"/>
      <c r="BA171" s="58">
        <v>50</v>
      </c>
      <c r="BC171" s="58"/>
      <c r="BM171" s="54">
        <v>25</v>
      </c>
      <c r="BN171" s="77">
        <v>6</v>
      </c>
      <c r="BO171" s="54">
        <v>20</v>
      </c>
      <c r="BP171" s="77">
        <v>11</v>
      </c>
      <c r="BQ171" s="54" t="s">
        <v>331</v>
      </c>
      <c r="BU171" s="54">
        <f t="shared" si="12"/>
        <v>60</v>
      </c>
      <c r="BV171" s="54">
        <f t="shared" si="13"/>
        <v>0</v>
      </c>
      <c r="BW171" s="54">
        <f t="shared" si="14"/>
        <v>0</v>
      </c>
      <c r="BX171" s="54">
        <f t="shared" si="15"/>
        <v>6</v>
      </c>
      <c r="BY171" s="54">
        <f t="shared" si="16"/>
        <v>54</v>
      </c>
      <c r="BZ171" s="26">
        <f t="shared" si="17"/>
        <v>0</v>
      </c>
    </row>
    <row r="172" spans="1:78" ht="15">
      <c r="A172" s="70" t="s">
        <v>209</v>
      </c>
      <c r="B172" s="78" t="s">
        <v>1</v>
      </c>
      <c r="C172" s="54">
        <v>24</v>
      </c>
      <c r="D172" s="5">
        <v>7</v>
      </c>
      <c r="G172" s="54"/>
      <c r="M172" s="27" t="s">
        <v>7</v>
      </c>
      <c r="O172" s="58">
        <v>39</v>
      </c>
      <c r="Q172" s="58"/>
      <c r="S172" s="58"/>
      <c r="U172" s="58"/>
      <c r="W172" s="58"/>
      <c r="Y172" s="58"/>
      <c r="AA172" s="58"/>
      <c r="AC172" s="58"/>
      <c r="AE172" s="58"/>
      <c r="AG172" s="58"/>
      <c r="AI172" s="58"/>
      <c r="AK172" s="58"/>
      <c r="AM172" s="58"/>
      <c r="AO172" s="58"/>
      <c r="AQ172" s="58"/>
      <c r="AS172" s="58"/>
      <c r="AU172" s="58"/>
      <c r="AW172" s="58"/>
      <c r="AY172" s="58"/>
      <c r="BA172" s="58"/>
      <c r="BC172" s="58"/>
      <c r="BU172" s="54">
        <f t="shared" si="12"/>
        <v>7</v>
      </c>
      <c r="BV172" s="54">
        <f t="shared" si="13"/>
        <v>7</v>
      </c>
      <c r="BW172" s="54">
        <f t="shared" si="14"/>
        <v>0</v>
      </c>
      <c r="BX172" s="54">
        <f t="shared" si="15"/>
        <v>0</v>
      </c>
      <c r="BY172" s="54">
        <f t="shared" si="16"/>
        <v>0</v>
      </c>
      <c r="BZ172" s="26">
        <f t="shared" si="17"/>
        <v>0</v>
      </c>
    </row>
    <row r="173" spans="1:78" ht="15">
      <c r="A173" s="66" t="s">
        <v>442</v>
      </c>
      <c r="B173" s="78" t="s">
        <v>112</v>
      </c>
      <c r="C173" s="54"/>
      <c r="M173" s="54"/>
      <c r="O173" s="54"/>
      <c r="Q173" s="58">
        <v>54</v>
      </c>
      <c r="S173" s="58"/>
      <c r="U173" s="58"/>
      <c r="W173" s="58"/>
      <c r="Y173" s="58"/>
      <c r="AA173" s="58"/>
      <c r="AC173" s="58"/>
      <c r="AE173" s="58"/>
      <c r="AG173" s="58"/>
      <c r="AI173" s="58"/>
      <c r="AK173" s="58"/>
      <c r="AM173" s="58"/>
      <c r="AO173" s="58"/>
      <c r="AQ173" s="58"/>
      <c r="AS173" s="58"/>
      <c r="AU173" s="58"/>
      <c r="AW173" s="58"/>
      <c r="AY173" s="58"/>
      <c r="BA173" s="58"/>
      <c r="BC173" s="58"/>
      <c r="BU173" s="54">
        <f t="shared" si="12"/>
        <v>0</v>
      </c>
      <c r="BV173" s="54">
        <f t="shared" si="13"/>
        <v>0</v>
      </c>
      <c r="BW173" s="54">
        <f t="shared" si="14"/>
        <v>0</v>
      </c>
      <c r="BX173" s="54">
        <f t="shared" si="15"/>
        <v>0</v>
      </c>
      <c r="BY173" s="54">
        <f t="shared" si="16"/>
        <v>0</v>
      </c>
      <c r="BZ173" s="26">
        <f t="shared" si="17"/>
        <v>0</v>
      </c>
    </row>
    <row r="174" spans="1:78" ht="15">
      <c r="A174" s="81" t="s">
        <v>291</v>
      </c>
      <c r="B174" s="78" t="s">
        <v>3</v>
      </c>
      <c r="E174" s="27">
        <v>49</v>
      </c>
      <c r="G174" s="27" t="s">
        <v>331</v>
      </c>
      <c r="I174" s="27" t="s">
        <v>329</v>
      </c>
      <c r="K174" s="27" t="s">
        <v>352</v>
      </c>
      <c r="M174" s="27"/>
      <c r="O174" s="27"/>
      <c r="Q174" s="58" t="s">
        <v>331</v>
      </c>
      <c r="S174" s="54">
        <v>14</v>
      </c>
      <c r="T174" s="15">
        <v>18</v>
      </c>
      <c r="U174" s="54">
        <v>7</v>
      </c>
      <c r="V174" s="15">
        <v>36</v>
      </c>
      <c r="W174" s="58" t="s">
        <v>331</v>
      </c>
      <c r="Y174" s="58"/>
      <c r="AA174" s="58"/>
      <c r="AC174" s="58"/>
      <c r="AE174" s="58"/>
      <c r="AG174" s="25" t="s">
        <v>19</v>
      </c>
      <c r="AI174" s="54">
        <v>10</v>
      </c>
      <c r="AJ174" s="23">
        <v>26</v>
      </c>
      <c r="AK174" s="54"/>
      <c r="AM174" s="58" t="s">
        <v>331</v>
      </c>
      <c r="AO174" s="58">
        <v>39</v>
      </c>
      <c r="AQ174" s="58">
        <v>69</v>
      </c>
      <c r="AS174" s="54">
        <v>12</v>
      </c>
      <c r="AT174" s="23">
        <v>22</v>
      </c>
      <c r="AW174" s="58">
        <v>37</v>
      </c>
      <c r="AY174" s="54">
        <v>12</v>
      </c>
      <c r="AZ174" s="53">
        <v>22</v>
      </c>
      <c r="BE174" s="54">
        <v>22</v>
      </c>
      <c r="BF174" s="53">
        <v>9</v>
      </c>
      <c r="BI174" s="54">
        <v>6</v>
      </c>
      <c r="BJ174" s="53">
        <v>40</v>
      </c>
      <c r="BM174" s="54">
        <v>40</v>
      </c>
      <c r="BO174" s="54">
        <v>19</v>
      </c>
      <c r="BP174" s="77">
        <v>12</v>
      </c>
      <c r="BQ174" s="54">
        <v>6</v>
      </c>
      <c r="BR174" s="77">
        <v>40</v>
      </c>
      <c r="BU174" s="54">
        <f t="shared" si="12"/>
        <v>225</v>
      </c>
      <c r="BV174" s="54">
        <f t="shared" si="13"/>
        <v>0</v>
      </c>
      <c r="BW174" s="54">
        <f t="shared" si="14"/>
        <v>76</v>
      </c>
      <c r="BX174" s="54">
        <f t="shared" si="15"/>
        <v>40</v>
      </c>
      <c r="BY174" s="54">
        <f t="shared" si="16"/>
        <v>56</v>
      </c>
      <c r="BZ174" s="26">
        <f t="shared" si="17"/>
        <v>53</v>
      </c>
    </row>
    <row r="175" spans="1:78" ht="15">
      <c r="A175" s="28" t="s">
        <v>425</v>
      </c>
      <c r="B175" s="70" t="s">
        <v>3</v>
      </c>
      <c r="C175" s="54"/>
      <c r="E175" s="54"/>
      <c r="G175" s="54"/>
      <c r="I175" s="54"/>
      <c r="K175" s="54"/>
      <c r="M175" s="27" t="s">
        <v>7</v>
      </c>
      <c r="O175" s="27"/>
      <c r="Q175" s="27"/>
      <c r="S175" s="27"/>
      <c r="U175" s="27"/>
      <c r="W175" s="27"/>
      <c r="Y175" s="27"/>
      <c r="AA175" s="27"/>
      <c r="AC175" s="58">
        <v>53</v>
      </c>
      <c r="AE175" s="58"/>
      <c r="AG175" s="58"/>
      <c r="AI175" s="58"/>
      <c r="AK175" s="58"/>
      <c r="AM175" s="58"/>
      <c r="AO175" s="58"/>
      <c r="AQ175" s="58"/>
      <c r="AS175" s="58"/>
      <c r="AU175" s="58"/>
      <c r="AW175" s="58"/>
      <c r="AY175" s="58"/>
      <c r="BA175" s="58"/>
      <c r="BC175" s="58">
        <v>40</v>
      </c>
      <c r="BI175" s="54">
        <v>41</v>
      </c>
      <c r="BU175" s="54">
        <f t="shared" si="12"/>
        <v>0</v>
      </c>
      <c r="BV175" s="54">
        <f t="shared" si="13"/>
        <v>0</v>
      </c>
      <c r="BW175" s="54">
        <f t="shared" si="14"/>
        <v>0</v>
      </c>
      <c r="BX175" s="54">
        <f t="shared" si="15"/>
        <v>0</v>
      </c>
      <c r="BY175" s="54">
        <f t="shared" si="16"/>
        <v>0</v>
      </c>
      <c r="BZ175" s="26">
        <f t="shared" si="17"/>
        <v>0</v>
      </c>
    </row>
    <row r="176" spans="1:78" ht="15">
      <c r="A176" s="81" t="s">
        <v>411</v>
      </c>
      <c r="B176" s="70" t="s">
        <v>3</v>
      </c>
      <c r="E176" s="54"/>
      <c r="G176" s="54"/>
      <c r="I176" s="54"/>
      <c r="K176" s="54">
        <v>12</v>
      </c>
      <c r="L176" s="5">
        <v>22</v>
      </c>
      <c r="M176" s="27" t="s">
        <v>7</v>
      </c>
      <c r="O176" s="27"/>
      <c r="Q176" s="27"/>
      <c r="S176" s="27"/>
      <c r="U176" s="27"/>
      <c r="W176" s="27"/>
      <c r="Y176" s="27"/>
      <c r="AA176" s="27"/>
      <c r="AC176" s="54">
        <v>15</v>
      </c>
      <c r="AD176" s="23">
        <v>16</v>
      </c>
      <c r="AE176" s="54"/>
      <c r="AG176" s="54"/>
      <c r="AI176" s="54"/>
      <c r="AK176" s="54"/>
      <c r="AM176" s="54"/>
      <c r="AO176" s="54"/>
      <c r="AQ176" s="54"/>
      <c r="AS176" s="54"/>
      <c r="BA176" s="58">
        <v>44</v>
      </c>
      <c r="BC176" s="58" t="s">
        <v>7</v>
      </c>
      <c r="BU176" s="54">
        <f t="shared" si="12"/>
        <v>38</v>
      </c>
      <c r="BV176" s="54">
        <f t="shared" si="13"/>
        <v>0</v>
      </c>
      <c r="BW176" s="54">
        <f t="shared" si="14"/>
        <v>38</v>
      </c>
      <c r="BX176" s="54">
        <f t="shared" si="15"/>
        <v>0</v>
      </c>
      <c r="BY176" s="54">
        <f t="shared" si="16"/>
        <v>0</v>
      </c>
      <c r="BZ176" s="26">
        <f t="shared" si="17"/>
        <v>0</v>
      </c>
    </row>
    <row r="177" spans="1:78" ht="15">
      <c r="A177" s="81" t="s">
        <v>292</v>
      </c>
      <c r="B177" s="78" t="s">
        <v>8</v>
      </c>
      <c r="C177" s="54"/>
      <c r="E177" s="27">
        <v>57</v>
      </c>
      <c r="G177" s="27">
        <v>48</v>
      </c>
      <c r="I177" s="27" t="s">
        <v>331</v>
      </c>
      <c r="K177" s="27">
        <v>51</v>
      </c>
      <c r="M177" s="27"/>
      <c r="O177" s="27"/>
      <c r="Q177" s="27"/>
      <c r="S177" s="58">
        <v>59</v>
      </c>
      <c r="U177" s="58"/>
      <c r="W177" s="58"/>
      <c r="Y177" s="58"/>
      <c r="AA177" s="58"/>
      <c r="AC177" s="58"/>
      <c r="AE177" s="58"/>
      <c r="AG177" s="58"/>
      <c r="AI177" s="58"/>
      <c r="AK177" s="58"/>
      <c r="AM177" s="58"/>
      <c r="AO177" s="58"/>
      <c r="AQ177" s="58"/>
      <c r="AS177" s="58"/>
      <c r="AU177" s="58"/>
      <c r="AW177" s="58">
        <v>42</v>
      </c>
      <c r="AY177" s="54" t="s">
        <v>19</v>
      </c>
      <c r="BU177" s="54">
        <f t="shared" si="12"/>
        <v>0</v>
      </c>
      <c r="BV177" s="54">
        <f t="shared" si="13"/>
        <v>0</v>
      </c>
      <c r="BW177" s="54">
        <f t="shared" si="14"/>
        <v>0</v>
      </c>
      <c r="BX177" s="54">
        <f t="shared" si="15"/>
        <v>0</v>
      </c>
      <c r="BY177" s="54">
        <f t="shared" si="16"/>
        <v>0</v>
      </c>
      <c r="BZ177" s="26">
        <f t="shared" si="17"/>
        <v>0</v>
      </c>
    </row>
    <row r="178" spans="1:78" ht="15">
      <c r="A178" s="81" t="s">
        <v>293</v>
      </c>
      <c r="B178" s="78" t="s">
        <v>9</v>
      </c>
      <c r="E178" s="54">
        <v>13</v>
      </c>
      <c r="F178" s="5">
        <v>20</v>
      </c>
      <c r="G178" s="25">
        <v>15</v>
      </c>
      <c r="H178" s="5">
        <v>16</v>
      </c>
      <c r="I178" s="25">
        <v>19</v>
      </c>
      <c r="J178" s="5">
        <v>12</v>
      </c>
      <c r="K178" s="27">
        <v>53</v>
      </c>
      <c r="M178" s="27"/>
      <c r="O178" s="27"/>
      <c r="Q178" s="54">
        <v>15</v>
      </c>
      <c r="R178" s="15">
        <v>16</v>
      </c>
      <c r="S178" s="54">
        <v>8</v>
      </c>
      <c r="T178" s="15">
        <v>32</v>
      </c>
      <c r="U178" s="54"/>
      <c r="W178" s="54">
        <v>13</v>
      </c>
      <c r="X178" s="23">
        <v>20</v>
      </c>
      <c r="Y178" s="54"/>
      <c r="AA178" s="54"/>
      <c r="AC178" s="54"/>
      <c r="AE178" s="54"/>
      <c r="AG178" s="54"/>
      <c r="AI178" s="54">
        <v>23</v>
      </c>
      <c r="AJ178" s="23">
        <v>8</v>
      </c>
      <c r="AK178" s="54"/>
      <c r="AM178" s="54">
        <v>29</v>
      </c>
      <c r="AN178" s="23">
        <v>2</v>
      </c>
      <c r="AO178" s="58" t="s">
        <v>331</v>
      </c>
      <c r="AQ178" s="54"/>
      <c r="AS178" s="54"/>
      <c r="AW178" s="58" t="s">
        <v>331</v>
      </c>
      <c r="AY178" s="58"/>
      <c r="BA178" s="58"/>
      <c r="BC178" s="58"/>
      <c r="BU178" s="54">
        <f t="shared" si="12"/>
        <v>126</v>
      </c>
      <c r="BV178" s="54">
        <f t="shared" si="13"/>
        <v>0</v>
      </c>
      <c r="BW178" s="54">
        <f t="shared" si="14"/>
        <v>0</v>
      </c>
      <c r="BX178" s="54">
        <f t="shared" si="15"/>
        <v>46</v>
      </c>
      <c r="BY178" s="54">
        <f t="shared" si="16"/>
        <v>80</v>
      </c>
      <c r="BZ178" s="26">
        <f t="shared" si="17"/>
        <v>0</v>
      </c>
    </row>
    <row r="179" spans="1:78" ht="15">
      <c r="A179" s="66" t="s">
        <v>545</v>
      </c>
      <c r="B179" s="81" t="s">
        <v>3</v>
      </c>
      <c r="E179" s="54"/>
      <c r="G179" s="54"/>
      <c r="I179" s="54"/>
      <c r="K179" s="54"/>
      <c r="M179" s="54"/>
      <c r="O179" s="54"/>
      <c r="Q179" s="54"/>
      <c r="S179" s="54"/>
      <c r="U179" s="54"/>
      <c r="W179" s="54"/>
      <c r="Y179" s="54"/>
      <c r="AA179" s="54"/>
      <c r="AC179" s="54"/>
      <c r="AE179" s="58" t="s">
        <v>7</v>
      </c>
      <c r="AG179" s="58"/>
      <c r="AI179" s="58"/>
      <c r="AK179" s="58"/>
      <c r="AM179" s="58"/>
      <c r="AO179" s="58"/>
      <c r="AQ179" s="58"/>
      <c r="AS179" s="58"/>
      <c r="AU179" s="58"/>
      <c r="AW179" s="58"/>
      <c r="AY179" s="58"/>
      <c r="BA179" s="58"/>
      <c r="BC179" s="58"/>
      <c r="BI179" s="54" t="s">
        <v>7</v>
      </c>
      <c r="BU179" s="54">
        <f t="shared" si="12"/>
        <v>0</v>
      </c>
      <c r="BV179" s="54">
        <f t="shared" si="13"/>
        <v>0</v>
      </c>
      <c r="BW179" s="54">
        <f t="shared" si="14"/>
        <v>0</v>
      </c>
      <c r="BX179" s="54">
        <f t="shared" si="15"/>
        <v>0</v>
      </c>
      <c r="BY179" s="54">
        <f t="shared" si="16"/>
        <v>0</v>
      </c>
      <c r="BZ179" s="26">
        <f t="shared" si="17"/>
        <v>0</v>
      </c>
    </row>
    <row r="180" spans="1:78" ht="15">
      <c r="A180" s="70" t="s">
        <v>207</v>
      </c>
      <c r="B180" s="78" t="s">
        <v>18</v>
      </c>
      <c r="C180" s="27" t="s">
        <v>249</v>
      </c>
      <c r="G180" s="54"/>
      <c r="I180" s="54"/>
      <c r="K180" s="54" t="s">
        <v>19</v>
      </c>
      <c r="M180" s="54">
        <v>26</v>
      </c>
      <c r="N180" s="5">
        <v>5</v>
      </c>
      <c r="O180" s="54">
        <v>23</v>
      </c>
      <c r="P180" s="5">
        <v>8</v>
      </c>
      <c r="Q180" s="54"/>
      <c r="S180" s="54"/>
      <c r="U180" s="58">
        <v>34</v>
      </c>
      <c r="W180" s="58"/>
      <c r="Y180" s="58"/>
      <c r="AA180" s="54">
        <v>22</v>
      </c>
      <c r="AB180" s="23">
        <v>9</v>
      </c>
      <c r="AC180" s="54">
        <v>24</v>
      </c>
      <c r="AD180" s="23">
        <v>7</v>
      </c>
      <c r="AE180" s="54" t="s">
        <v>19</v>
      </c>
      <c r="AG180" s="54"/>
      <c r="AI180" s="54"/>
      <c r="AK180" s="58" t="s">
        <v>7</v>
      </c>
      <c r="AM180" s="58"/>
      <c r="AO180" s="58"/>
      <c r="AQ180" s="58">
        <v>40</v>
      </c>
      <c r="AS180" s="58"/>
      <c r="AU180" s="58" t="s">
        <v>7</v>
      </c>
      <c r="AW180" s="58"/>
      <c r="AY180" s="58"/>
      <c r="BA180" s="58"/>
      <c r="BC180" s="58" t="s">
        <v>7</v>
      </c>
      <c r="BG180" s="58">
        <v>35</v>
      </c>
      <c r="BI180" s="54">
        <v>25</v>
      </c>
      <c r="BJ180" s="53">
        <v>6</v>
      </c>
      <c r="BK180" s="54" t="s">
        <v>7</v>
      </c>
      <c r="BU180" s="54">
        <f t="shared" si="12"/>
        <v>35</v>
      </c>
      <c r="BV180" s="54">
        <f t="shared" si="13"/>
        <v>17</v>
      </c>
      <c r="BW180" s="54">
        <f t="shared" si="14"/>
        <v>18</v>
      </c>
      <c r="BX180" s="54">
        <f t="shared" si="15"/>
        <v>0</v>
      </c>
      <c r="BY180" s="54">
        <f t="shared" si="16"/>
        <v>0</v>
      </c>
      <c r="BZ180" s="26">
        <f t="shared" si="17"/>
        <v>0</v>
      </c>
    </row>
    <row r="181" spans="1:78" ht="15">
      <c r="A181" s="28" t="s">
        <v>245</v>
      </c>
      <c r="B181" s="78" t="s">
        <v>18</v>
      </c>
      <c r="C181" s="27">
        <v>44</v>
      </c>
      <c r="G181" s="54"/>
      <c r="I181" s="54"/>
      <c r="K181" s="54"/>
      <c r="M181" s="54"/>
      <c r="O181" s="54"/>
      <c r="Q181" s="54"/>
      <c r="S181" s="54"/>
      <c r="U181" s="54"/>
      <c r="W181" s="54"/>
      <c r="Y181" s="54"/>
      <c r="AA181" s="54"/>
      <c r="AC181" s="54"/>
      <c r="AE181" s="54"/>
      <c r="AG181" s="54"/>
      <c r="AI181" s="54"/>
      <c r="AK181" s="54"/>
      <c r="AM181" s="54"/>
      <c r="AO181" s="54"/>
      <c r="AQ181" s="54"/>
      <c r="AS181" s="54"/>
      <c r="AU181" s="58" t="s">
        <v>7</v>
      </c>
      <c r="AW181" s="58"/>
      <c r="AY181" s="58"/>
      <c r="BA181" s="58"/>
      <c r="BC181" s="58"/>
      <c r="BK181" s="54">
        <v>45</v>
      </c>
      <c r="BU181" s="54">
        <f t="shared" si="12"/>
        <v>0</v>
      </c>
      <c r="BV181" s="54">
        <f t="shared" si="13"/>
        <v>0</v>
      </c>
      <c r="BW181" s="54">
        <f t="shared" si="14"/>
        <v>0</v>
      </c>
      <c r="BX181" s="54">
        <f t="shared" si="15"/>
        <v>0</v>
      </c>
      <c r="BY181" s="54">
        <f t="shared" si="16"/>
        <v>0</v>
      </c>
      <c r="BZ181" s="26">
        <f t="shared" si="17"/>
        <v>0</v>
      </c>
    </row>
    <row r="182" spans="1:78" s="64" customFormat="1" ht="15">
      <c r="A182" s="66" t="s">
        <v>563</v>
      </c>
      <c r="B182" s="81" t="s">
        <v>10</v>
      </c>
      <c r="C182" s="54"/>
      <c r="D182" s="65"/>
      <c r="E182" s="54"/>
      <c r="F182" s="65"/>
      <c r="G182" s="54"/>
      <c r="H182" s="65"/>
      <c r="I182" s="54"/>
      <c r="J182" s="65"/>
      <c r="K182" s="54"/>
      <c r="L182" s="65"/>
      <c r="M182" s="54"/>
      <c r="N182" s="65"/>
      <c r="O182" s="54"/>
      <c r="P182" s="65"/>
      <c r="Q182" s="54"/>
      <c r="R182" s="65"/>
      <c r="S182" s="54"/>
      <c r="T182" s="65"/>
      <c r="U182" s="54"/>
      <c r="V182" s="65"/>
      <c r="W182" s="54"/>
      <c r="X182" s="65"/>
      <c r="Y182" s="54"/>
      <c r="Z182" s="65"/>
      <c r="AA182" s="54"/>
      <c r="AB182" s="65"/>
      <c r="AC182" s="54"/>
      <c r="AD182" s="65"/>
      <c r="AE182" s="54"/>
      <c r="AF182" s="65"/>
      <c r="AG182" s="25">
        <v>22</v>
      </c>
      <c r="AH182" s="65">
        <v>9</v>
      </c>
      <c r="AI182" s="58">
        <v>37</v>
      </c>
      <c r="AJ182" s="65"/>
      <c r="AK182" s="58"/>
      <c r="AL182" s="65"/>
      <c r="AM182" s="58"/>
      <c r="AN182" s="65"/>
      <c r="AO182" s="58">
        <v>45</v>
      </c>
      <c r="AP182" s="65"/>
      <c r="AQ182" s="58" t="s">
        <v>7</v>
      </c>
      <c r="AR182" s="65"/>
      <c r="AS182" s="58" t="s">
        <v>7</v>
      </c>
      <c r="AT182" s="65"/>
      <c r="AU182" s="58"/>
      <c r="AV182" s="65"/>
      <c r="AW182" s="58">
        <v>45</v>
      </c>
      <c r="AX182" s="65"/>
      <c r="AY182" s="54">
        <v>8</v>
      </c>
      <c r="AZ182" s="65">
        <v>32</v>
      </c>
      <c r="BA182" s="58">
        <v>38</v>
      </c>
      <c r="BB182" s="65"/>
      <c r="BC182" s="58"/>
      <c r="BD182" s="65"/>
      <c r="BE182" s="54" t="s">
        <v>7</v>
      </c>
      <c r="BF182" s="65"/>
      <c r="BG182" s="58" t="s">
        <v>7</v>
      </c>
      <c r="BH182" s="65"/>
      <c r="BI182" s="54"/>
      <c r="BJ182" s="65"/>
      <c r="BK182" s="54"/>
      <c r="BL182" s="69"/>
      <c r="BM182" s="54"/>
      <c r="BN182" s="77"/>
      <c r="BO182" s="54"/>
      <c r="BP182" s="77"/>
      <c r="BQ182" s="54"/>
      <c r="BR182" s="77"/>
      <c r="BS182" s="54"/>
      <c r="BT182" s="77"/>
      <c r="BU182" s="54">
        <f t="shared" si="12"/>
        <v>41</v>
      </c>
      <c r="BV182" s="54">
        <f t="shared" si="13"/>
        <v>0</v>
      </c>
      <c r="BW182" s="54">
        <f t="shared" si="14"/>
        <v>0</v>
      </c>
      <c r="BX182" s="54">
        <f t="shared" si="15"/>
        <v>0</v>
      </c>
      <c r="BY182" s="54">
        <f t="shared" si="16"/>
        <v>0</v>
      </c>
      <c r="BZ182" s="26">
        <f t="shared" si="17"/>
        <v>41</v>
      </c>
    </row>
    <row r="183" spans="1:78" ht="15">
      <c r="A183" s="81" t="s">
        <v>294</v>
      </c>
      <c r="B183" s="59" t="s">
        <v>10</v>
      </c>
      <c r="C183" s="54"/>
      <c r="E183" s="6">
        <v>29</v>
      </c>
      <c r="F183" s="5">
        <v>2</v>
      </c>
      <c r="G183" s="27">
        <v>36</v>
      </c>
      <c r="I183" s="27" t="s">
        <v>331</v>
      </c>
      <c r="K183" s="27"/>
      <c r="M183" s="27"/>
      <c r="O183" s="27"/>
      <c r="Q183" s="58">
        <v>31</v>
      </c>
      <c r="S183" s="58">
        <v>35</v>
      </c>
      <c r="U183" s="58"/>
      <c r="W183" s="54">
        <v>17</v>
      </c>
      <c r="X183" s="23">
        <v>14</v>
      </c>
      <c r="Y183" s="54"/>
      <c r="AA183" s="54"/>
      <c r="AC183" s="54"/>
      <c r="AE183" s="54"/>
      <c r="AG183" s="58" t="s">
        <v>7</v>
      </c>
      <c r="AI183" s="54">
        <v>25</v>
      </c>
      <c r="AJ183" s="23">
        <v>6</v>
      </c>
      <c r="AK183" s="54"/>
      <c r="AM183" s="54">
        <v>27</v>
      </c>
      <c r="AN183" s="23">
        <v>4</v>
      </c>
      <c r="AO183" s="54">
        <v>25</v>
      </c>
      <c r="AP183" s="23">
        <v>6</v>
      </c>
      <c r="AQ183" s="58">
        <v>66</v>
      </c>
      <c r="AS183" s="54" t="s">
        <v>19</v>
      </c>
      <c r="AW183" s="54">
        <v>2</v>
      </c>
      <c r="AX183" s="53">
        <v>80</v>
      </c>
      <c r="AY183" s="54">
        <v>7</v>
      </c>
      <c r="AZ183" s="53">
        <v>36</v>
      </c>
      <c r="BA183" s="58">
        <v>31</v>
      </c>
      <c r="BC183" s="58"/>
      <c r="BE183" s="54">
        <v>26</v>
      </c>
      <c r="BF183" s="53">
        <v>5</v>
      </c>
      <c r="BM183" s="54" t="s">
        <v>331</v>
      </c>
      <c r="BO183" s="54">
        <v>38</v>
      </c>
      <c r="BQ183" s="54">
        <v>48</v>
      </c>
      <c r="BS183" s="54">
        <v>14</v>
      </c>
      <c r="BT183" s="77">
        <v>18</v>
      </c>
      <c r="BU183" s="54">
        <f t="shared" si="12"/>
        <v>171</v>
      </c>
      <c r="BV183" s="54">
        <f t="shared" si="13"/>
        <v>0</v>
      </c>
      <c r="BW183" s="54">
        <f t="shared" si="14"/>
        <v>0</v>
      </c>
      <c r="BX183" s="54">
        <f t="shared" si="15"/>
        <v>4</v>
      </c>
      <c r="BY183" s="54">
        <f t="shared" si="16"/>
        <v>126</v>
      </c>
      <c r="BZ183" s="26">
        <f t="shared" si="17"/>
        <v>41</v>
      </c>
    </row>
    <row r="184" spans="1:78" ht="15">
      <c r="A184" s="81" t="s">
        <v>295</v>
      </c>
      <c r="B184" s="59" t="s">
        <v>1</v>
      </c>
      <c r="E184" s="27">
        <v>58</v>
      </c>
      <c r="G184" s="27">
        <v>55</v>
      </c>
      <c r="I184" s="27" t="s">
        <v>331</v>
      </c>
      <c r="K184" s="27"/>
      <c r="M184" s="27"/>
      <c r="O184" s="27"/>
      <c r="Q184" s="27"/>
      <c r="S184" s="58">
        <v>45</v>
      </c>
      <c r="U184" s="58"/>
      <c r="W184" s="58" t="s">
        <v>329</v>
      </c>
      <c r="Y184" s="58"/>
      <c r="AA184" s="58"/>
      <c r="AC184" s="58"/>
      <c r="AE184" s="58"/>
      <c r="AG184" s="58"/>
      <c r="AI184" s="58"/>
      <c r="AK184" s="58"/>
      <c r="AM184" s="58"/>
      <c r="AO184" s="58"/>
      <c r="AQ184" s="58"/>
      <c r="AS184" s="58"/>
      <c r="AU184" s="58"/>
      <c r="AW184" s="58"/>
      <c r="AY184" s="58"/>
      <c r="BA184" s="58"/>
      <c r="BC184" s="58"/>
      <c r="BU184" s="54">
        <f t="shared" si="12"/>
        <v>0</v>
      </c>
      <c r="BV184" s="54">
        <f t="shared" si="13"/>
        <v>0</v>
      </c>
      <c r="BW184" s="54">
        <f t="shared" si="14"/>
        <v>0</v>
      </c>
      <c r="BX184" s="54">
        <f t="shared" si="15"/>
        <v>0</v>
      </c>
      <c r="BY184" s="54">
        <f t="shared" si="16"/>
        <v>0</v>
      </c>
      <c r="BZ184" s="26">
        <f t="shared" si="17"/>
        <v>0</v>
      </c>
    </row>
    <row r="185" spans="1:78" ht="15">
      <c r="A185" s="81" t="s">
        <v>296</v>
      </c>
      <c r="B185" s="78" t="s">
        <v>10</v>
      </c>
      <c r="C185" s="54"/>
      <c r="E185" s="27" t="s">
        <v>331</v>
      </c>
      <c r="G185" s="27">
        <v>60</v>
      </c>
      <c r="I185" s="27" t="s">
        <v>331</v>
      </c>
      <c r="K185" s="27"/>
      <c r="M185" s="27"/>
      <c r="O185" s="27"/>
      <c r="Q185" s="58">
        <v>43</v>
      </c>
      <c r="S185" s="58"/>
      <c r="U185" s="58"/>
      <c r="W185" s="54">
        <v>26</v>
      </c>
      <c r="X185" s="23">
        <v>5</v>
      </c>
      <c r="Y185" s="58"/>
      <c r="AA185" s="58"/>
      <c r="AC185" s="58"/>
      <c r="AE185" s="58"/>
      <c r="AG185" s="58" t="s">
        <v>7</v>
      </c>
      <c r="AI185" s="54">
        <v>26</v>
      </c>
      <c r="AJ185" s="23">
        <v>5</v>
      </c>
      <c r="AK185" s="54"/>
      <c r="AM185" s="54">
        <v>23</v>
      </c>
      <c r="AN185" s="23">
        <v>8</v>
      </c>
      <c r="AO185" s="58">
        <v>35</v>
      </c>
      <c r="AQ185" s="54"/>
      <c r="AS185" s="54"/>
      <c r="BA185" s="58" t="s">
        <v>331</v>
      </c>
      <c r="BC185" s="58">
        <v>47</v>
      </c>
      <c r="BI185" s="54" t="s">
        <v>7</v>
      </c>
      <c r="BM185" s="54">
        <v>44</v>
      </c>
      <c r="BO185" s="54">
        <v>36</v>
      </c>
      <c r="BQ185" s="54">
        <v>40</v>
      </c>
      <c r="BU185" s="54">
        <f t="shared" si="12"/>
        <v>18</v>
      </c>
      <c r="BV185" s="54">
        <f t="shared" si="13"/>
        <v>0</v>
      </c>
      <c r="BW185" s="54">
        <f t="shared" si="14"/>
        <v>0</v>
      </c>
      <c r="BX185" s="54">
        <f t="shared" si="15"/>
        <v>8</v>
      </c>
      <c r="BY185" s="54">
        <f t="shared" si="16"/>
        <v>10</v>
      </c>
      <c r="BZ185" s="26">
        <f t="shared" si="17"/>
        <v>0</v>
      </c>
    </row>
    <row r="186" spans="1:78" ht="15">
      <c r="A186" s="70" t="s">
        <v>461</v>
      </c>
      <c r="B186" s="78" t="s">
        <v>10</v>
      </c>
      <c r="C186" s="54"/>
      <c r="E186" s="54"/>
      <c r="G186" s="54"/>
      <c r="I186" s="54"/>
      <c r="K186" s="54"/>
      <c r="M186" s="54"/>
      <c r="O186" s="54"/>
      <c r="Q186" s="54"/>
      <c r="S186" s="54"/>
      <c r="U186" s="58" t="s">
        <v>7</v>
      </c>
      <c r="W186" s="58"/>
      <c r="Y186" s="58"/>
      <c r="AA186" s="58"/>
      <c r="AC186" s="58"/>
      <c r="AE186" s="58"/>
      <c r="AG186" s="58"/>
      <c r="AI186" s="58"/>
      <c r="AK186" s="58"/>
      <c r="AM186" s="58"/>
      <c r="AO186" s="58"/>
      <c r="AQ186" s="58"/>
      <c r="AS186" s="58"/>
      <c r="AU186" s="58"/>
      <c r="AW186" s="58"/>
      <c r="AY186" s="58"/>
      <c r="BA186" s="58"/>
      <c r="BC186" s="58"/>
      <c r="BU186" s="54">
        <f t="shared" si="12"/>
        <v>0</v>
      </c>
      <c r="BV186" s="54">
        <f t="shared" si="13"/>
        <v>0</v>
      </c>
      <c r="BW186" s="54">
        <f t="shared" si="14"/>
        <v>0</v>
      </c>
      <c r="BX186" s="54">
        <f t="shared" si="15"/>
        <v>0</v>
      </c>
      <c r="BY186" s="54">
        <f t="shared" si="16"/>
        <v>0</v>
      </c>
      <c r="BZ186" s="26">
        <f t="shared" si="17"/>
        <v>0</v>
      </c>
    </row>
    <row r="187" spans="1:79" ht="15">
      <c r="A187" s="81" t="s">
        <v>297</v>
      </c>
      <c r="B187" s="78" t="s">
        <v>14</v>
      </c>
      <c r="E187" s="27" t="s">
        <v>331</v>
      </c>
      <c r="I187" s="27">
        <v>42</v>
      </c>
      <c r="K187" s="27"/>
      <c r="M187" s="27"/>
      <c r="O187" s="27"/>
      <c r="Q187" s="27"/>
      <c r="S187" s="58">
        <v>57</v>
      </c>
      <c r="U187" s="58"/>
      <c r="W187" s="58">
        <v>34</v>
      </c>
      <c r="Y187" s="58"/>
      <c r="AA187" s="58"/>
      <c r="AC187" s="58"/>
      <c r="AE187" s="58"/>
      <c r="AG187" s="58"/>
      <c r="AI187" s="58">
        <v>38</v>
      </c>
      <c r="AK187" s="58"/>
      <c r="AM187" s="58"/>
      <c r="AO187" s="58"/>
      <c r="AQ187" s="58"/>
      <c r="AS187" s="58"/>
      <c r="AU187" s="58"/>
      <c r="AW187" s="58"/>
      <c r="AY187" s="58"/>
      <c r="BA187" s="58"/>
      <c r="BC187" s="58"/>
      <c r="BM187" s="54">
        <v>23</v>
      </c>
      <c r="BN187" s="77">
        <v>8</v>
      </c>
      <c r="BO187" s="54" t="s">
        <v>331</v>
      </c>
      <c r="BQ187" s="54">
        <v>41</v>
      </c>
      <c r="BU187" s="54">
        <f t="shared" si="12"/>
        <v>8</v>
      </c>
      <c r="BV187" s="54">
        <f t="shared" si="13"/>
        <v>0</v>
      </c>
      <c r="BW187" s="54">
        <f t="shared" si="14"/>
        <v>0</v>
      </c>
      <c r="BX187" s="54">
        <f t="shared" si="15"/>
        <v>0</v>
      </c>
      <c r="BY187" s="54">
        <f t="shared" si="16"/>
        <v>8</v>
      </c>
      <c r="BZ187" s="26">
        <f t="shared" si="17"/>
        <v>0</v>
      </c>
      <c r="CA187" s="78"/>
    </row>
    <row r="188" spans="1:78" ht="15">
      <c r="A188" s="66" t="s">
        <v>523</v>
      </c>
      <c r="B188" s="81" t="s">
        <v>3</v>
      </c>
      <c r="C188" s="54"/>
      <c r="E188" s="54"/>
      <c r="G188" s="54"/>
      <c r="Q188" s="54"/>
      <c r="S188" s="54"/>
      <c r="AA188" s="58">
        <v>59</v>
      </c>
      <c r="AC188" s="58"/>
      <c r="AE188" s="58" t="s">
        <v>7</v>
      </c>
      <c r="AG188" s="58"/>
      <c r="AI188" s="58"/>
      <c r="AK188" s="58"/>
      <c r="AM188" s="58"/>
      <c r="AO188" s="58"/>
      <c r="AQ188" s="58"/>
      <c r="AS188" s="58"/>
      <c r="AU188" s="58"/>
      <c r="AW188" s="58"/>
      <c r="AY188" s="58"/>
      <c r="BA188" s="58"/>
      <c r="BC188" s="58"/>
      <c r="BU188" s="54">
        <f t="shared" si="12"/>
        <v>0</v>
      </c>
      <c r="BV188" s="54">
        <f t="shared" si="13"/>
        <v>0</v>
      </c>
      <c r="BW188" s="54">
        <f t="shared" si="14"/>
        <v>0</v>
      </c>
      <c r="BX188" s="54">
        <f t="shared" si="15"/>
        <v>0</v>
      </c>
      <c r="BY188" s="54">
        <f t="shared" si="16"/>
        <v>0</v>
      </c>
      <c r="BZ188" s="26">
        <f t="shared" si="17"/>
        <v>0</v>
      </c>
    </row>
    <row r="189" spans="1:78" ht="15">
      <c r="A189" s="70" t="s">
        <v>224</v>
      </c>
      <c r="B189" s="78" t="s">
        <v>1</v>
      </c>
      <c r="C189" s="27" t="s">
        <v>7</v>
      </c>
      <c r="G189" s="54"/>
      <c r="I189" s="54"/>
      <c r="K189" s="54"/>
      <c r="M189" s="27" t="s">
        <v>7</v>
      </c>
      <c r="O189" s="58" t="s">
        <v>7</v>
      </c>
      <c r="Q189" s="58"/>
      <c r="S189" s="58"/>
      <c r="U189" s="58">
        <v>31</v>
      </c>
      <c r="W189" s="58"/>
      <c r="Y189" s="58"/>
      <c r="AA189" s="58">
        <v>38</v>
      </c>
      <c r="AC189" s="58">
        <v>34</v>
      </c>
      <c r="AE189" s="58">
        <v>40</v>
      </c>
      <c r="AG189" s="58"/>
      <c r="AI189" s="58"/>
      <c r="AK189" s="58"/>
      <c r="AM189" s="58"/>
      <c r="AO189" s="58"/>
      <c r="AQ189" s="58">
        <v>51</v>
      </c>
      <c r="AS189" s="58"/>
      <c r="AU189" s="58" t="s">
        <v>7</v>
      </c>
      <c r="AW189" s="58"/>
      <c r="AY189" s="58"/>
      <c r="BA189" s="54">
        <v>6</v>
      </c>
      <c r="BB189" s="53">
        <v>40</v>
      </c>
      <c r="BC189" s="54">
        <v>24</v>
      </c>
      <c r="BD189" s="53">
        <v>7</v>
      </c>
      <c r="BE189" s="54">
        <v>11</v>
      </c>
      <c r="BF189" s="53">
        <v>24</v>
      </c>
      <c r="BG189" s="58" t="s">
        <v>7</v>
      </c>
      <c r="BI189" s="54">
        <v>2</v>
      </c>
      <c r="BJ189" s="53">
        <v>80</v>
      </c>
      <c r="BK189" s="54" t="s">
        <v>7</v>
      </c>
      <c r="BU189" s="54">
        <f t="shared" si="12"/>
        <v>151</v>
      </c>
      <c r="BV189" s="54">
        <f t="shared" si="13"/>
        <v>0</v>
      </c>
      <c r="BW189" s="54">
        <f t="shared" si="14"/>
        <v>87</v>
      </c>
      <c r="BX189" s="54">
        <f t="shared" si="15"/>
        <v>40</v>
      </c>
      <c r="BY189" s="54">
        <f t="shared" si="16"/>
        <v>0</v>
      </c>
      <c r="BZ189" s="26">
        <f t="shared" si="17"/>
        <v>24</v>
      </c>
    </row>
    <row r="190" spans="1:78" ht="15">
      <c r="A190" s="70" t="s">
        <v>434</v>
      </c>
      <c r="B190" s="70" t="s">
        <v>1</v>
      </c>
      <c r="C190" s="54"/>
      <c r="E190" s="54"/>
      <c r="G190" s="54"/>
      <c r="I190" s="54"/>
      <c r="K190" s="54"/>
      <c r="M190" s="54"/>
      <c r="O190" s="58" t="s">
        <v>7</v>
      </c>
      <c r="Q190" s="58"/>
      <c r="S190" s="58"/>
      <c r="U190" s="58" t="s">
        <v>7</v>
      </c>
      <c r="W190" s="58"/>
      <c r="Y190" s="58"/>
      <c r="AA190" s="58" t="s">
        <v>7</v>
      </c>
      <c r="AC190" s="58"/>
      <c r="AE190" s="58" t="s">
        <v>7</v>
      </c>
      <c r="AG190" s="58"/>
      <c r="AI190" s="58"/>
      <c r="AK190" s="58"/>
      <c r="AM190" s="58"/>
      <c r="AO190" s="58"/>
      <c r="AQ190" s="58">
        <v>54</v>
      </c>
      <c r="AS190" s="58"/>
      <c r="AU190" s="58">
        <v>53</v>
      </c>
      <c r="AW190" s="58"/>
      <c r="AY190" s="58"/>
      <c r="BA190" s="58"/>
      <c r="BC190" s="58"/>
      <c r="BU190" s="54">
        <f t="shared" si="12"/>
        <v>0</v>
      </c>
      <c r="BV190" s="54">
        <f t="shared" si="13"/>
        <v>0</v>
      </c>
      <c r="BW190" s="54">
        <f t="shared" si="14"/>
        <v>0</v>
      </c>
      <c r="BX190" s="54">
        <f t="shared" si="15"/>
        <v>0</v>
      </c>
      <c r="BY190" s="54">
        <f t="shared" si="16"/>
        <v>0</v>
      </c>
      <c r="BZ190" s="26">
        <f t="shared" si="17"/>
        <v>0</v>
      </c>
    </row>
    <row r="191" spans="1:78" ht="15">
      <c r="A191" s="70" t="s">
        <v>435</v>
      </c>
      <c r="B191" s="70" t="s">
        <v>10</v>
      </c>
      <c r="G191" s="54"/>
      <c r="I191" s="54"/>
      <c r="K191" s="54"/>
      <c r="M191" s="54"/>
      <c r="O191" s="58" t="s">
        <v>7</v>
      </c>
      <c r="Q191" s="58"/>
      <c r="S191" s="58"/>
      <c r="U191" s="58"/>
      <c r="W191" s="58">
        <v>39</v>
      </c>
      <c r="Y191" s="58"/>
      <c r="AA191" s="58"/>
      <c r="AC191" s="58"/>
      <c r="AE191" s="58"/>
      <c r="AG191" s="58" t="s">
        <v>7</v>
      </c>
      <c r="AI191" s="58"/>
      <c r="AK191" s="58"/>
      <c r="AM191" s="58"/>
      <c r="AO191" s="58"/>
      <c r="AQ191" s="58"/>
      <c r="AS191" s="58"/>
      <c r="AU191" s="58"/>
      <c r="AW191" s="58"/>
      <c r="AY191" s="58"/>
      <c r="BA191" s="58"/>
      <c r="BC191" s="58"/>
      <c r="BU191" s="54">
        <f t="shared" si="12"/>
        <v>0</v>
      </c>
      <c r="BV191" s="54">
        <f t="shared" si="13"/>
        <v>0</v>
      </c>
      <c r="BW191" s="54">
        <f t="shared" si="14"/>
        <v>0</v>
      </c>
      <c r="BX191" s="54">
        <f t="shared" si="15"/>
        <v>0</v>
      </c>
      <c r="BY191" s="54">
        <f t="shared" si="16"/>
        <v>0</v>
      </c>
      <c r="BZ191" s="26">
        <f t="shared" si="17"/>
        <v>0</v>
      </c>
    </row>
    <row r="192" spans="1:78" ht="15">
      <c r="A192" s="28" t="s">
        <v>427</v>
      </c>
      <c r="B192" s="70" t="s">
        <v>8</v>
      </c>
      <c r="C192" s="54"/>
      <c r="G192" s="54"/>
      <c r="I192" s="54"/>
      <c r="K192" s="54"/>
      <c r="M192" s="27" t="s">
        <v>7</v>
      </c>
      <c r="O192" s="27"/>
      <c r="Q192" s="27"/>
      <c r="S192" s="27"/>
      <c r="U192" s="58" t="s">
        <v>7</v>
      </c>
      <c r="W192" s="58"/>
      <c r="Y192" s="58"/>
      <c r="AA192" s="58"/>
      <c r="AC192" s="58">
        <v>43</v>
      </c>
      <c r="AE192" s="58"/>
      <c r="AG192" s="58"/>
      <c r="AI192" s="58"/>
      <c r="AK192" s="58"/>
      <c r="AM192" s="58"/>
      <c r="AO192" s="58"/>
      <c r="AQ192" s="58"/>
      <c r="AS192" s="58"/>
      <c r="AU192" s="58"/>
      <c r="AW192" s="58"/>
      <c r="AY192" s="58"/>
      <c r="BA192" s="58"/>
      <c r="BC192" s="58" t="s">
        <v>7</v>
      </c>
      <c r="BI192" s="54" t="s">
        <v>7</v>
      </c>
      <c r="BU192" s="54">
        <f t="shared" si="12"/>
        <v>0</v>
      </c>
      <c r="BV192" s="54">
        <f t="shared" si="13"/>
        <v>0</v>
      </c>
      <c r="BW192" s="54">
        <f t="shared" si="14"/>
        <v>0</v>
      </c>
      <c r="BX192" s="54">
        <f t="shared" si="15"/>
        <v>0</v>
      </c>
      <c r="BY192" s="54">
        <f t="shared" si="16"/>
        <v>0</v>
      </c>
      <c r="BZ192" s="26">
        <f t="shared" si="17"/>
        <v>0</v>
      </c>
    </row>
    <row r="193" spans="1:78" ht="15">
      <c r="A193" s="70" t="s">
        <v>401</v>
      </c>
      <c r="B193" s="70" t="s">
        <v>10</v>
      </c>
      <c r="C193" s="54"/>
      <c r="E193" s="54"/>
      <c r="G193" s="54"/>
      <c r="I193" s="54"/>
      <c r="K193" s="54">
        <v>20</v>
      </c>
      <c r="L193" s="5">
        <v>11</v>
      </c>
      <c r="M193" s="27">
        <v>37</v>
      </c>
      <c r="O193" s="27"/>
      <c r="Q193" s="27"/>
      <c r="S193" s="27"/>
      <c r="U193" s="54">
        <v>14</v>
      </c>
      <c r="V193" s="15">
        <v>18</v>
      </c>
      <c r="W193" s="54"/>
      <c r="Y193" s="54"/>
      <c r="AA193" s="54"/>
      <c r="AC193" s="54">
        <v>26</v>
      </c>
      <c r="AD193" s="23">
        <v>5</v>
      </c>
      <c r="AE193" s="54"/>
      <c r="AG193" s="54"/>
      <c r="AI193" s="54"/>
      <c r="AK193" s="54"/>
      <c r="AM193" s="54"/>
      <c r="AO193" s="54"/>
      <c r="AQ193" s="54"/>
      <c r="AS193" s="54"/>
      <c r="BC193" s="54">
        <v>22</v>
      </c>
      <c r="BD193" s="53">
        <v>9</v>
      </c>
      <c r="BI193" s="54">
        <v>16</v>
      </c>
      <c r="BJ193" s="53">
        <v>15</v>
      </c>
      <c r="BU193" s="54">
        <f t="shared" si="12"/>
        <v>58</v>
      </c>
      <c r="BV193" s="54">
        <f t="shared" si="13"/>
        <v>0</v>
      </c>
      <c r="BW193" s="54">
        <f t="shared" si="14"/>
        <v>58</v>
      </c>
      <c r="BX193" s="54">
        <f t="shared" si="15"/>
        <v>0</v>
      </c>
      <c r="BY193" s="54">
        <f t="shared" si="16"/>
        <v>0</v>
      </c>
      <c r="BZ193" s="26">
        <f t="shared" si="17"/>
        <v>0</v>
      </c>
    </row>
    <row r="194" spans="1:78" ht="15">
      <c r="A194" s="81" t="s">
        <v>298</v>
      </c>
      <c r="B194" s="78" t="s">
        <v>1</v>
      </c>
      <c r="E194" s="27">
        <v>32</v>
      </c>
      <c r="I194" s="27" t="s">
        <v>331</v>
      </c>
      <c r="K194" s="27"/>
      <c r="M194" s="27"/>
      <c r="O194" s="27"/>
      <c r="Q194" s="27"/>
      <c r="S194" s="58" t="s">
        <v>331</v>
      </c>
      <c r="U194" s="58"/>
      <c r="W194" s="58"/>
      <c r="Y194" s="58"/>
      <c r="AA194" s="58"/>
      <c r="AC194" s="58"/>
      <c r="AE194" s="58"/>
      <c r="AG194" s="22" t="s">
        <v>249</v>
      </c>
      <c r="AI194" s="58">
        <v>40</v>
      </c>
      <c r="AK194" s="58"/>
      <c r="AM194" s="58">
        <v>37</v>
      </c>
      <c r="AO194" s="54">
        <v>21</v>
      </c>
      <c r="AP194" s="23">
        <v>10</v>
      </c>
      <c r="AQ194" s="58"/>
      <c r="AS194" s="58"/>
      <c r="AU194" s="58"/>
      <c r="AW194" s="58">
        <v>34</v>
      </c>
      <c r="AY194" s="58"/>
      <c r="BA194" s="58"/>
      <c r="BC194" s="58"/>
      <c r="BM194" s="54">
        <v>33</v>
      </c>
      <c r="BO194" s="54">
        <v>43</v>
      </c>
      <c r="BU194" s="54">
        <f aca="true" t="shared" si="18" ref="BU194:BU257">+D194+F194+H194+J194+L194+N194+P194+T194+R194+V194+X194+Z194+AB194+AD194+AF194+AH194+AJ194+AL194+AN194+AP194+AR194+AT194+AV194+AX194+AZ194+BB194+BD194+BF194+BH194+BJ194+BL194+BN194+BP194+BR194+BT194</f>
        <v>10</v>
      </c>
      <c r="BV194" s="54">
        <f aca="true" t="shared" si="19" ref="BV194:BV257">+D194+P194+AB194+AF194+AL194+AR194+AV194+BH194+BL194</f>
        <v>0</v>
      </c>
      <c r="BW194" s="54">
        <f aca="true" t="shared" si="20" ref="BW194:BW257">+L194+N194+V194+AD194+BD194+BJ194</f>
        <v>0</v>
      </c>
      <c r="BX194" s="54">
        <f aca="true" t="shared" si="21" ref="BX194:BX257">+H194+J194+R194+AN194+BB194+BR194</f>
        <v>0</v>
      </c>
      <c r="BY194" s="54">
        <f aca="true" t="shared" si="22" ref="BY194:BY257">+F194+T194+X194+AJ194+AP194+AX194+BN194+BP194+BT194</f>
        <v>10</v>
      </c>
      <c r="BZ194" s="26">
        <f aca="true" t="shared" si="23" ref="BZ194:BZ257">+AH194+AT194+AZ194+BF194</f>
        <v>0</v>
      </c>
    </row>
    <row r="195" spans="1:78" ht="15">
      <c r="A195" s="70" t="s">
        <v>178</v>
      </c>
      <c r="B195" s="78" t="s">
        <v>5</v>
      </c>
      <c r="C195" s="54">
        <v>5</v>
      </c>
      <c r="D195" s="5">
        <v>45</v>
      </c>
      <c r="G195" s="54"/>
      <c r="I195" s="54"/>
      <c r="K195" s="54"/>
      <c r="M195" s="54"/>
      <c r="O195" s="58" t="s">
        <v>7</v>
      </c>
      <c r="Q195" s="58"/>
      <c r="S195" s="58"/>
      <c r="U195" s="58"/>
      <c r="W195" s="58"/>
      <c r="Y195" s="58"/>
      <c r="AA195" s="54">
        <v>18</v>
      </c>
      <c r="AB195" s="23">
        <v>13</v>
      </c>
      <c r="AC195" s="54"/>
      <c r="AE195" s="54">
        <v>14</v>
      </c>
      <c r="AF195" s="23">
        <v>18</v>
      </c>
      <c r="AG195" s="54"/>
      <c r="AI195" s="54"/>
      <c r="AK195" s="54" t="s">
        <v>553</v>
      </c>
      <c r="AM195" s="54"/>
      <c r="AO195" s="54"/>
      <c r="AQ195" s="54">
        <v>10</v>
      </c>
      <c r="AR195" s="23">
        <v>26</v>
      </c>
      <c r="AS195" s="54"/>
      <c r="AU195" s="54">
        <v>12</v>
      </c>
      <c r="AV195" s="53">
        <v>22</v>
      </c>
      <c r="BG195" s="54">
        <v>7</v>
      </c>
      <c r="BH195" s="53">
        <v>36</v>
      </c>
      <c r="BK195" s="54" t="s">
        <v>19</v>
      </c>
      <c r="BU195" s="54">
        <f t="shared" si="18"/>
        <v>160</v>
      </c>
      <c r="BV195" s="54">
        <f t="shared" si="19"/>
        <v>160</v>
      </c>
      <c r="BW195" s="54">
        <f t="shared" si="20"/>
        <v>0</v>
      </c>
      <c r="BX195" s="54">
        <f t="shared" si="21"/>
        <v>0</v>
      </c>
      <c r="BY195" s="54">
        <f t="shared" si="22"/>
        <v>0</v>
      </c>
      <c r="BZ195" s="26">
        <f t="shared" si="23"/>
        <v>0</v>
      </c>
    </row>
    <row r="196" spans="1:78" ht="15">
      <c r="A196" s="66" t="s">
        <v>464</v>
      </c>
      <c r="B196" s="78" t="s">
        <v>167</v>
      </c>
      <c r="C196" s="54"/>
      <c r="M196" s="54"/>
      <c r="O196" s="54"/>
      <c r="Q196" s="54"/>
      <c r="S196" s="54"/>
      <c r="U196" s="58">
        <v>53</v>
      </c>
      <c r="W196" s="58"/>
      <c r="Y196" s="58"/>
      <c r="AA196" s="58"/>
      <c r="AC196" s="58">
        <v>54</v>
      </c>
      <c r="AE196" s="58" t="s">
        <v>7</v>
      </c>
      <c r="AG196" s="58"/>
      <c r="AI196" s="58"/>
      <c r="AK196" s="58"/>
      <c r="AM196" s="58"/>
      <c r="AO196" s="58"/>
      <c r="AQ196" s="58"/>
      <c r="AS196" s="58"/>
      <c r="AU196" s="58"/>
      <c r="AW196" s="58"/>
      <c r="AY196" s="58"/>
      <c r="BA196" s="58"/>
      <c r="BC196" s="58"/>
      <c r="BU196" s="54">
        <f t="shared" si="18"/>
        <v>0</v>
      </c>
      <c r="BV196" s="54">
        <f t="shared" si="19"/>
        <v>0</v>
      </c>
      <c r="BW196" s="54">
        <f t="shared" si="20"/>
        <v>0</v>
      </c>
      <c r="BX196" s="54">
        <f t="shared" si="21"/>
        <v>0</v>
      </c>
      <c r="BY196" s="54">
        <f t="shared" si="22"/>
        <v>0</v>
      </c>
      <c r="BZ196" s="26">
        <f t="shared" si="23"/>
        <v>0</v>
      </c>
    </row>
    <row r="197" spans="1:78" ht="15">
      <c r="A197" s="81" t="s">
        <v>299</v>
      </c>
      <c r="B197" s="78" t="s">
        <v>5</v>
      </c>
      <c r="C197" s="54"/>
      <c r="E197" s="6">
        <v>25</v>
      </c>
      <c r="F197" s="5">
        <v>6</v>
      </c>
      <c r="G197" s="25">
        <v>21</v>
      </c>
      <c r="H197" s="5">
        <v>10</v>
      </c>
      <c r="I197" s="27">
        <v>43</v>
      </c>
      <c r="K197" s="27"/>
      <c r="M197" s="27"/>
      <c r="O197" s="27"/>
      <c r="Q197" s="58" t="s">
        <v>331</v>
      </c>
      <c r="S197" s="54">
        <v>25</v>
      </c>
      <c r="T197" s="15">
        <v>6</v>
      </c>
      <c r="U197" s="54"/>
      <c r="W197" s="58">
        <v>32</v>
      </c>
      <c r="Y197" s="54"/>
      <c r="AA197" s="54"/>
      <c r="AC197" s="54"/>
      <c r="AE197" s="54"/>
      <c r="AG197" s="25">
        <v>20</v>
      </c>
      <c r="AH197" s="23">
        <v>11</v>
      </c>
      <c r="AI197" s="54">
        <v>22</v>
      </c>
      <c r="AJ197" s="23">
        <v>9</v>
      </c>
      <c r="AK197" s="54"/>
      <c r="AM197" s="54">
        <v>26</v>
      </c>
      <c r="AN197" s="23">
        <v>5</v>
      </c>
      <c r="AO197" s="58" t="s">
        <v>331</v>
      </c>
      <c r="AQ197" s="54"/>
      <c r="AS197" s="54"/>
      <c r="AW197" s="54">
        <v>4</v>
      </c>
      <c r="AX197" s="53">
        <v>50</v>
      </c>
      <c r="AY197" s="54">
        <v>19</v>
      </c>
      <c r="AZ197" s="53">
        <v>12</v>
      </c>
      <c r="BA197" s="54">
        <v>25</v>
      </c>
      <c r="BB197" s="53">
        <v>6</v>
      </c>
      <c r="BE197" s="54">
        <v>25</v>
      </c>
      <c r="BF197" s="53">
        <v>6</v>
      </c>
      <c r="BM197" s="54">
        <v>15</v>
      </c>
      <c r="BN197" s="77">
        <v>16</v>
      </c>
      <c r="BO197" s="54">
        <v>25</v>
      </c>
      <c r="BP197" s="77">
        <v>6</v>
      </c>
      <c r="BQ197" s="54">
        <v>3</v>
      </c>
      <c r="BR197" s="77">
        <v>60</v>
      </c>
      <c r="BS197" s="54">
        <v>2</v>
      </c>
      <c r="BT197" s="77">
        <v>80</v>
      </c>
      <c r="BU197" s="54">
        <f t="shared" si="18"/>
        <v>283</v>
      </c>
      <c r="BV197" s="54">
        <f t="shared" si="19"/>
        <v>0</v>
      </c>
      <c r="BW197" s="54">
        <f t="shared" si="20"/>
        <v>0</v>
      </c>
      <c r="BX197" s="54">
        <f t="shared" si="21"/>
        <v>81</v>
      </c>
      <c r="BY197" s="54">
        <f t="shared" si="22"/>
        <v>173</v>
      </c>
      <c r="BZ197" s="26">
        <f t="shared" si="23"/>
        <v>29</v>
      </c>
    </row>
    <row r="198" spans="1:78" ht="15">
      <c r="A198" s="70" t="s">
        <v>173</v>
      </c>
      <c r="B198" s="78" t="s">
        <v>5</v>
      </c>
      <c r="C198" s="27" t="s">
        <v>7</v>
      </c>
      <c r="E198" s="6">
        <v>22</v>
      </c>
      <c r="F198" s="5">
        <v>9</v>
      </c>
      <c r="G198" s="25">
        <v>8</v>
      </c>
      <c r="H198" s="5">
        <v>32</v>
      </c>
      <c r="I198" s="25">
        <v>12</v>
      </c>
      <c r="J198" s="5">
        <v>22</v>
      </c>
      <c r="K198" s="27" t="s">
        <v>352</v>
      </c>
      <c r="M198" s="54">
        <v>5</v>
      </c>
      <c r="N198" s="5">
        <v>45</v>
      </c>
      <c r="O198" s="54">
        <v>2</v>
      </c>
      <c r="P198" s="5">
        <v>80</v>
      </c>
      <c r="Q198" s="54">
        <v>4</v>
      </c>
      <c r="R198" s="15">
        <v>50</v>
      </c>
      <c r="S198" s="54"/>
      <c r="U198" s="58" t="s">
        <v>7</v>
      </c>
      <c r="W198" s="58"/>
      <c r="Y198" s="54">
        <v>5</v>
      </c>
      <c r="Z198" s="23">
        <v>30</v>
      </c>
      <c r="AA198" s="54">
        <v>10</v>
      </c>
      <c r="AB198" s="23">
        <v>26</v>
      </c>
      <c r="AC198" s="54">
        <v>4</v>
      </c>
      <c r="AD198" s="23">
        <v>50</v>
      </c>
      <c r="AE198" s="58" t="s">
        <v>7</v>
      </c>
      <c r="AG198" s="25">
        <v>5</v>
      </c>
      <c r="AH198" s="23">
        <v>45</v>
      </c>
      <c r="AI198" s="25"/>
      <c r="AK198" s="54">
        <v>5</v>
      </c>
      <c r="AL198" s="23">
        <v>45</v>
      </c>
      <c r="AM198" s="58" t="s">
        <v>331</v>
      </c>
      <c r="AO198" s="54"/>
      <c r="AQ198" s="58" t="s">
        <v>7</v>
      </c>
      <c r="AS198" s="54"/>
      <c r="AU198" s="54">
        <v>9</v>
      </c>
      <c r="AV198" s="53">
        <v>29</v>
      </c>
      <c r="BA198" s="54">
        <v>2</v>
      </c>
      <c r="BB198" s="53">
        <v>80</v>
      </c>
      <c r="BC198" s="54">
        <v>27</v>
      </c>
      <c r="BD198" s="53">
        <v>4</v>
      </c>
      <c r="BU198" s="54">
        <f t="shared" si="18"/>
        <v>547</v>
      </c>
      <c r="BV198" s="54">
        <f t="shared" si="19"/>
        <v>180</v>
      </c>
      <c r="BW198" s="54">
        <f t="shared" si="20"/>
        <v>99</v>
      </c>
      <c r="BX198" s="54">
        <f t="shared" si="21"/>
        <v>184</v>
      </c>
      <c r="BY198" s="54">
        <f t="shared" si="22"/>
        <v>9</v>
      </c>
      <c r="BZ198" s="26">
        <f t="shared" si="23"/>
        <v>45</v>
      </c>
    </row>
    <row r="199" spans="1:78" ht="15">
      <c r="A199" s="70" t="s">
        <v>244</v>
      </c>
      <c r="B199" s="78" t="s">
        <v>18</v>
      </c>
      <c r="C199" s="27" t="s">
        <v>7</v>
      </c>
      <c r="M199" s="54"/>
      <c r="O199" s="54"/>
      <c r="Q199" s="54"/>
      <c r="S199" s="54"/>
      <c r="U199" s="54"/>
      <c r="W199" s="54"/>
      <c r="Y199" s="54"/>
      <c r="AA199" s="54"/>
      <c r="AC199" s="54"/>
      <c r="AE199" s="54"/>
      <c r="AG199" s="54"/>
      <c r="AI199" s="54"/>
      <c r="AK199" s="54"/>
      <c r="AM199" s="54"/>
      <c r="AO199" s="54"/>
      <c r="AQ199" s="54"/>
      <c r="AS199" s="54"/>
      <c r="BU199" s="54">
        <f t="shared" si="18"/>
        <v>0</v>
      </c>
      <c r="BV199" s="54">
        <f t="shared" si="19"/>
        <v>0</v>
      </c>
      <c r="BW199" s="54">
        <f t="shared" si="20"/>
        <v>0</v>
      </c>
      <c r="BX199" s="54">
        <f t="shared" si="21"/>
        <v>0</v>
      </c>
      <c r="BY199" s="54">
        <f t="shared" si="22"/>
        <v>0</v>
      </c>
      <c r="BZ199" s="26">
        <f t="shared" si="23"/>
        <v>0</v>
      </c>
    </row>
    <row r="200" spans="1:78" ht="15">
      <c r="A200" s="70" t="s">
        <v>180</v>
      </c>
      <c r="B200" s="78" t="s">
        <v>10</v>
      </c>
      <c r="C200" s="27" t="s">
        <v>7</v>
      </c>
      <c r="E200" s="54"/>
      <c r="G200" s="58"/>
      <c r="I200" s="58"/>
      <c r="K200" s="58"/>
      <c r="M200" s="58"/>
      <c r="O200" s="58" t="s">
        <v>7</v>
      </c>
      <c r="Q200" s="58"/>
      <c r="S200" s="58"/>
      <c r="U200" s="58"/>
      <c r="W200" s="58"/>
      <c r="Y200" s="58"/>
      <c r="AA200" s="54">
        <v>4</v>
      </c>
      <c r="AB200" s="23">
        <v>50</v>
      </c>
      <c r="AC200" s="54"/>
      <c r="AE200" s="58" t="s">
        <v>7</v>
      </c>
      <c r="AG200" s="58"/>
      <c r="AI200" s="58"/>
      <c r="AK200" s="54">
        <v>12</v>
      </c>
      <c r="AL200" s="23">
        <v>22</v>
      </c>
      <c r="AM200" s="54"/>
      <c r="AO200" s="54"/>
      <c r="AQ200" s="54">
        <v>3</v>
      </c>
      <c r="AR200" s="23">
        <v>60</v>
      </c>
      <c r="AS200" s="54"/>
      <c r="AU200" s="58" t="s">
        <v>249</v>
      </c>
      <c r="AW200" s="58"/>
      <c r="AY200" s="58"/>
      <c r="BA200" s="58"/>
      <c r="BC200" s="58"/>
      <c r="BG200" s="54">
        <v>15</v>
      </c>
      <c r="BH200" s="53">
        <v>16</v>
      </c>
      <c r="BK200" s="54" t="s">
        <v>7</v>
      </c>
      <c r="BU200" s="54">
        <f t="shared" si="18"/>
        <v>148</v>
      </c>
      <c r="BV200" s="54">
        <f t="shared" si="19"/>
        <v>148</v>
      </c>
      <c r="BW200" s="54">
        <f t="shared" si="20"/>
        <v>0</v>
      </c>
      <c r="BX200" s="54">
        <f t="shared" si="21"/>
        <v>0</v>
      </c>
      <c r="BY200" s="54">
        <f t="shared" si="22"/>
        <v>0</v>
      </c>
      <c r="BZ200" s="26">
        <f t="shared" si="23"/>
        <v>0</v>
      </c>
    </row>
    <row r="201" spans="1:78" ht="15">
      <c r="A201" s="66" t="s">
        <v>600</v>
      </c>
      <c r="B201" s="78" t="s">
        <v>9</v>
      </c>
      <c r="C201" s="54"/>
      <c r="K201" s="54"/>
      <c r="M201" s="54"/>
      <c r="O201" s="54"/>
      <c r="Q201" s="54"/>
      <c r="S201" s="54"/>
      <c r="U201" s="54"/>
      <c r="W201" s="54"/>
      <c r="Y201" s="54"/>
      <c r="AA201" s="54"/>
      <c r="AC201" s="54"/>
      <c r="AE201" s="54"/>
      <c r="AG201" s="54"/>
      <c r="AI201" s="54"/>
      <c r="AK201" s="54"/>
      <c r="AM201" s="54"/>
      <c r="AO201" s="54"/>
      <c r="AQ201" s="54"/>
      <c r="AS201" s="54"/>
      <c r="AU201" s="58" t="s">
        <v>7</v>
      </c>
      <c r="AW201" s="58"/>
      <c r="AY201" s="58"/>
      <c r="BA201" s="58"/>
      <c r="BC201" s="58"/>
      <c r="BU201" s="54">
        <f t="shared" si="18"/>
        <v>0</v>
      </c>
      <c r="BV201" s="54">
        <f t="shared" si="19"/>
        <v>0</v>
      </c>
      <c r="BW201" s="54">
        <f t="shared" si="20"/>
        <v>0</v>
      </c>
      <c r="BX201" s="54">
        <f t="shared" si="21"/>
        <v>0</v>
      </c>
      <c r="BY201" s="54">
        <f t="shared" si="22"/>
        <v>0</v>
      </c>
      <c r="BZ201" s="26">
        <f t="shared" si="23"/>
        <v>0</v>
      </c>
    </row>
    <row r="202" spans="1:78" ht="15">
      <c r="A202" s="70" t="s">
        <v>342</v>
      </c>
      <c r="B202" s="78" t="s">
        <v>5</v>
      </c>
      <c r="C202" s="54"/>
      <c r="E202" s="54"/>
      <c r="G202" s="25">
        <v>23</v>
      </c>
      <c r="H202" s="5">
        <v>8</v>
      </c>
      <c r="I202" s="25">
        <v>13</v>
      </c>
      <c r="J202" s="5">
        <v>20</v>
      </c>
      <c r="K202" s="27">
        <v>40</v>
      </c>
      <c r="M202" s="54">
        <v>16</v>
      </c>
      <c r="N202" s="5">
        <v>15</v>
      </c>
      <c r="O202" s="54"/>
      <c r="Q202" s="58" t="s">
        <v>331</v>
      </c>
      <c r="S202" s="58"/>
      <c r="U202" s="58">
        <v>50</v>
      </c>
      <c r="W202" s="58"/>
      <c r="Y202" s="58"/>
      <c r="AA202" s="58"/>
      <c r="AC202" s="54">
        <v>14</v>
      </c>
      <c r="AD202" s="23">
        <v>18</v>
      </c>
      <c r="AE202" s="54"/>
      <c r="AG202" s="54"/>
      <c r="AI202" s="54"/>
      <c r="AK202" s="54"/>
      <c r="AM202" s="54">
        <v>9</v>
      </c>
      <c r="AN202" s="23">
        <v>29</v>
      </c>
      <c r="AO202" s="54">
        <v>19</v>
      </c>
      <c r="AP202" s="23">
        <v>12</v>
      </c>
      <c r="AQ202" s="54"/>
      <c r="AS202" s="54"/>
      <c r="AW202" s="54">
        <v>10</v>
      </c>
      <c r="AX202" s="53">
        <v>26</v>
      </c>
      <c r="AY202" s="54">
        <v>30</v>
      </c>
      <c r="AZ202" s="53">
        <v>1</v>
      </c>
      <c r="BA202" s="54">
        <v>1</v>
      </c>
      <c r="BB202" s="53">
        <v>100</v>
      </c>
      <c r="BC202" s="54">
        <v>4</v>
      </c>
      <c r="BD202" s="53">
        <v>50</v>
      </c>
      <c r="BI202" s="54">
        <v>7</v>
      </c>
      <c r="BJ202" s="53">
        <v>32</v>
      </c>
      <c r="BM202" s="54">
        <v>30</v>
      </c>
      <c r="BN202" s="77">
        <v>1</v>
      </c>
      <c r="BO202" s="54">
        <v>33</v>
      </c>
      <c r="BQ202" s="54">
        <v>4</v>
      </c>
      <c r="BR202" s="77">
        <v>50</v>
      </c>
      <c r="BU202" s="54">
        <f t="shared" si="18"/>
        <v>362</v>
      </c>
      <c r="BV202" s="54">
        <f t="shared" si="19"/>
        <v>0</v>
      </c>
      <c r="BW202" s="54">
        <f t="shared" si="20"/>
        <v>115</v>
      </c>
      <c r="BX202" s="54">
        <f t="shared" si="21"/>
        <v>207</v>
      </c>
      <c r="BY202" s="54">
        <f t="shared" si="22"/>
        <v>39</v>
      </c>
      <c r="BZ202" s="26">
        <f t="shared" si="23"/>
        <v>1</v>
      </c>
    </row>
    <row r="203" spans="1:78" ht="15">
      <c r="A203" s="70" t="s">
        <v>400</v>
      </c>
      <c r="B203" s="70" t="s">
        <v>1</v>
      </c>
      <c r="C203" s="54"/>
      <c r="K203" s="54">
        <v>6</v>
      </c>
      <c r="L203" s="5">
        <v>40</v>
      </c>
      <c r="M203" s="54">
        <v>12</v>
      </c>
      <c r="N203" s="5">
        <v>22</v>
      </c>
      <c r="O203" s="54"/>
      <c r="Q203" s="54"/>
      <c r="S203" s="54"/>
      <c r="U203" s="54">
        <v>2</v>
      </c>
      <c r="V203" s="15">
        <v>80</v>
      </c>
      <c r="W203" s="54"/>
      <c r="Y203" s="54"/>
      <c r="AA203" s="54"/>
      <c r="AC203" s="54">
        <v>1</v>
      </c>
      <c r="AD203" s="23">
        <v>100</v>
      </c>
      <c r="AE203" s="54"/>
      <c r="AG203" s="54"/>
      <c r="AI203" s="54"/>
      <c r="AK203" s="54"/>
      <c r="AM203" s="54"/>
      <c r="AO203" s="54"/>
      <c r="AQ203" s="54"/>
      <c r="AS203" s="54"/>
      <c r="BC203" s="54">
        <v>20</v>
      </c>
      <c r="BD203" s="53">
        <v>11</v>
      </c>
      <c r="BI203" s="54">
        <v>4</v>
      </c>
      <c r="BJ203" s="53">
        <v>50</v>
      </c>
      <c r="BU203" s="54">
        <f t="shared" si="18"/>
        <v>303</v>
      </c>
      <c r="BV203" s="54">
        <f t="shared" si="19"/>
        <v>0</v>
      </c>
      <c r="BW203" s="54">
        <f t="shared" si="20"/>
        <v>303</v>
      </c>
      <c r="BX203" s="54">
        <f t="shared" si="21"/>
        <v>0</v>
      </c>
      <c r="BY203" s="54">
        <f t="shared" si="22"/>
        <v>0</v>
      </c>
      <c r="BZ203" s="26">
        <f t="shared" si="23"/>
        <v>0</v>
      </c>
    </row>
    <row r="204" spans="1:78" ht="15">
      <c r="A204" s="81" t="s">
        <v>593</v>
      </c>
      <c r="B204" s="78" t="s">
        <v>585</v>
      </c>
      <c r="G204" s="54"/>
      <c r="I204" s="54"/>
      <c r="K204" s="54"/>
      <c r="M204" s="54"/>
      <c r="O204" s="54"/>
      <c r="Q204" s="54"/>
      <c r="S204" s="54"/>
      <c r="U204" s="54"/>
      <c r="W204" s="54"/>
      <c r="Y204" s="54"/>
      <c r="AA204" s="54"/>
      <c r="AC204" s="54"/>
      <c r="AE204" s="54"/>
      <c r="AG204" s="54"/>
      <c r="AI204" s="54"/>
      <c r="AK204" s="54"/>
      <c r="AM204" s="54"/>
      <c r="AO204" s="54"/>
      <c r="AQ204" s="58" t="s">
        <v>249</v>
      </c>
      <c r="AS204" s="54"/>
      <c r="AU204" s="58" t="s">
        <v>7</v>
      </c>
      <c r="AW204" s="58"/>
      <c r="AY204" s="58"/>
      <c r="BA204" s="58"/>
      <c r="BC204" s="58"/>
      <c r="BU204" s="54">
        <f t="shared" si="18"/>
        <v>0</v>
      </c>
      <c r="BV204" s="54">
        <f t="shared" si="19"/>
        <v>0</v>
      </c>
      <c r="BW204" s="54">
        <f t="shared" si="20"/>
        <v>0</v>
      </c>
      <c r="BX204" s="54">
        <f t="shared" si="21"/>
        <v>0</v>
      </c>
      <c r="BY204" s="54">
        <f t="shared" si="22"/>
        <v>0</v>
      </c>
      <c r="BZ204" s="26">
        <f t="shared" si="23"/>
        <v>0</v>
      </c>
    </row>
    <row r="205" spans="1:78" ht="15">
      <c r="A205" s="81" t="s">
        <v>525</v>
      </c>
      <c r="B205" s="81" t="s">
        <v>516</v>
      </c>
      <c r="C205" s="54"/>
      <c r="E205" s="54"/>
      <c r="G205" s="54"/>
      <c r="I205" s="54"/>
      <c r="K205" s="54"/>
      <c r="M205" s="54"/>
      <c r="O205" s="54"/>
      <c r="Q205" s="54"/>
      <c r="S205" s="54"/>
      <c r="U205" s="54"/>
      <c r="W205" s="54"/>
      <c r="Y205" s="54"/>
      <c r="AA205" s="58">
        <v>61</v>
      </c>
      <c r="AC205" s="58"/>
      <c r="AE205" s="58"/>
      <c r="AG205" s="58"/>
      <c r="AI205" s="58"/>
      <c r="AK205" s="58"/>
      <c r="AM205" s="58"/>
      <c r="AO205" s="58"/>
      <c r="AQ205" s="58"/>
      <c r="AS205" s="58"/>
      <c r="AU205" s="58"/>
      <c r="AW205" s="58"/>
      <c r="AY205" s="58"/>
      <c r="BA205" s="58"/>
      <c r="BC205" s="58"/>
      <c r="BU205" s="54">
        <f t="shared" si="18"/>
        <v>0</v>
      </c>
      <c r="BV205" s="54">
        <f t="shared" si="19"/>
        <v>0</v>
      </c>
      <c r="BW205" s="54">
        <f t="shared" si="20"/>
        <v>0</v>
      </c>
      <c r="BX205" s="54">
        <f t="shared" si="21"/>
        <v>0</v>
      </c>
      <c r="BY205" s="54">
        <f t="shared" si="22"/>
        <v>0</v>
      </c>
      <c r="BZ205" s="26">
        <f t="shared" si="23"/>
        <v>0</v>
      </c>
    </row>
    <row r="206" spans="1:78" ht="15">
      <c r="A206" s="66" t="s">
        <v>604</v>
      </c>
      <c r="B206" s="29" t="s">
        <v>1</v>
      </c>
      <c r="C206" s="54"/>
      <c r="G206" s="54"/>
      <c r="I206" s="54"/>
      <c r="K206" s="54"/>
      <c r="M206" s="54"/>
      <c r="O206" s="54"/>
      <c r="Q206" s="54"/>
      <c r="S206" s="54"/>
      <c r="U206" s="54"/>
      <c r="W206" s="54"/>
      <c r="Y206" s="54"/>
      <c r="AA206" s="54"/>
      <c r="AC206" s="54"/>
      <c r="AE206" s="54"/>
      <c r="AG206" s="54"/>
      <c r="AI206" s="54"/>
      <c r="AK206" s="54"/>
      <c r="AM206" s="54"/>
      <c r="AO206" s="54"/>
      <c r="AQ206" s="54"/>
      <c r="AS206" s="54"/>
      <c r="AW206" s="58">
        <v>54</v>
      </c>
      <c r="AY206" s="22" t="s">
        <v>7</v>
      </c>
      <c r="BA206" s="22"/>
      <c r="BC206" s="22"/>
      <c r="BU206" s="54">
        <f t="shared" si="18"/>
        <v>0</v>
      </c>
      <c r="BV206" s="6">
        <f t="shared" si="19"/>
        <v>0</v>
      </c>
      <c r="BW206" s="6">
        <f t="shared" si="20"/>
        <v>0</v>
      </c>
      <c r="BX206" s="54">
        <f t="shared" si="21"/>
        <v>0</v>
      </c>
      <c r="BY206" s="54">
        <f t="shared" si="22"/>
        <v>0</v>
      </c>
      <c r="BZ206" s="26">
        <f t="shared" si="23"/>
        <v>0</v>
      </c>
    </row>
    <row r="207" spans="1:78" ht="15">
      <c r="A207" s="70" t="s">
        <v>242</v>
      </c>
      <c r="B207" s="78" t="s">
        <v>18</v>
      </c>
      <c r="C207" s="27" t="s">
        <v>7</v>
      </c>
      <c r="E207" s="27">
        <v>52</v>
      </c>
      <c r="G207" s="27" t="s">
        <v>331</v>
      </c>
      <c r="I207" s="27" t="s">
        <v>331</v>
      </c>
      <c r="K207" s="27">
        <v>56</v>
      </c>
      <c r="M207" s="27"/>
      <c r="O207" s="27"/>
      <c r="Q207" s="27"/>
      <c r="S207" s="27"/>
      <c r="U207" s="27"/>
      <c r="W207" s="27"/>
      <c r="Y207" s="27"/>
      <c r="AA207" s="27"/>
      <c r="AC207" s="27"/>
      <c r="AE207" s="27"/>
      <c r="AG207" s="25">
        <v>17</v>
      </c>
      <c r="AH207" s="23">
        <v>14</v>
      </c>
      <c r="AI207" s="58">
        <v>35</v>
      </c>
      <c r="AK207" s="58"/>
      <c r="AM207" s="58"/>
      <c r="AO207" s="58"/>
      <c r="AQ207" s="58"/>
      <c r="AS207" s="58"/>
      <c r="AU207" s="58"/>
      <c r="AW207" s="54">
        <v>21</v>
      </c>
      <c r="AX207" s="53">
        <v>10</v>
      </c>
      <c r="AY207" s="54">
        <v>15</v>
      </c>
      <c r="AZ207" s="53">
        <v>16</v>
      </c>
      <c r="BA207" s="58">
        <v>33</v>
      </c>
      <c r="BC207" s="58"/>
      <c r="BM207" s="54">
        <v>41</v>
      </c>
      <c r="BO207" s="54">
        <v>27</v>
      </c>
      <c r="BP207" s="77">
        <v>4</v>
      </c>
      <c r="BQ207" s="54">
        <v>18</v>
      </c>
      <c r="BR207" s="77">
        <v>13</v>
      </c>
      <c r="BU207" s="54">
        <f t="shared" si="18"/>
        <v>57</v>
      </c>
      <c r="BV207" s="6">
        <f t="shared" si="19"/>
        <v>0</v>
      </c>
      <c r="BW207" s="6">
        <f t="shared" si="20"/>
        <v>0</v>
      </c>
      <c r="BX207" s="54">
        <f t="shared" si="21"/>
        <v>13</v>
      </c>
      <c r="BY207" s="54">
        <f t="shared" si="22"/>
        <v>14</v>
      </c>
      <c r="BZ207" s="26">
        <f t="shared" si="23"/>
        <v>30</v>
      </c>
    </row>
    <row r="208" spans="1:78" ht="15">
      <c r="A208" s="81" t="s">
        <v>407</v>
      </c>
      <c r="B208" s="70" t="s">
        <v>9</v>
      </c>
      <c r="C208" s="54"/>
      <c r="E208" s="54"/>
      <c r="G208" s="54"/>
      <c r="I208" s="54"/>
      <c r="K208" s="54">
        <v>17</v>
      </c>
      <c r="L208" s="5">
        <v>14</v>
      </c>
      <c r="M208" s="27" t="s">
        <v>7</v>
      </c>
      <c r="O208" s="27"/>
      <c r="Q208" s="27"/>
      <c r="S208" s="27"/>
      <c r="U208" s="58">
        <v>41</v>
      </c>
      <c r="W208" s="58"/>
      <c r="Y208" s="58"/>
      <c r="AA208" s="58"/>
      <c r="AC208" s="58" t="s">
        <v>7</v>
      </c>
      <c r="AE208" s="58"/>
      <c r="AG208" s="58"/>
      <c r="AI208" s="58"/>
      <c r="AK208" s="58"/>
      <c r="AM208" s="58"/>
      <c r="AO208" s="58"/>
      <c r="AQ208" s="58"/>
      <c r="AS208" s="58"/>
      <c r="AU208" s="58"/>
      <c r="AW208" s="58"/>
      <c r="AY208" s="58"/>
      <c r="BA208" s="58"/>
      <c r="BC208" s="58"/>
      <c r="BU208" s="54">
        <f t="shared" si="18"/>
        <v>14</v>
      </c>
      <c r="BV208" s="6">
        <f t="shared" si="19"/>
        <v>0</v>
      </c>
      <c r="BW208" s="6">
        <f t="shared" si="20"/>
        <v>14</v>
      </c>
      <c r="BX208" s="54">
        <f t="shared" si="21"/>
        <v>0</v>
      </c>
      <c r="BY208" s="54">
        <f t="shared" si="22"/>
        <v>0</v>
      </c>
      <c r="BZ208" s="26">
        <f t="shared" si="23"/>
        <v>0</v>
      </c>
    </row>
    <row r="209" spans="1:78" ht="15">
      <c r="A209" s="70" t="s">
        <v>231</v>
      </c>
      <c r="B209" s="78" t="s">
        <v>109</v>
      </c>
      <c r="C209" s="27" t="s">
        <v>7</v>
      </c>
      <c r="G209" s="54"/>
      <c r="I209" s="58"/>
      <c r="K209" s="58"/>
      <c r="M209" s="58"/>
      <c r="O209" s="58" t="s">
        <v>7</v>
      </c>
      <c r="Q209" s="58"/>
      <c r="S209" s="58"/>
      <c r="U209" s="58"/>
      <c r="W209" s="58"/>
      <c r="Y209" s="58"/>
      <c r="AA209" s="58">
        <v>47</v>
      </c>
      <c r="AC209" s="58">
        <v>58</v>
      </c>
      <c r="AE209" s="58">
        <v>38</v>
      </c>
      <c r="AG209" s="58"/>
      <c r="AI209" s="58"/>
      <c r="AK209" s="58">
        <v>46</v>
      </c>
      <c r="AM209" s="58"/>
      <c r="AO209" s="58"/>
      <c r="AQ209" s="58">
        <v>50</v>
      </c>
      <c r="AS209" s="58"/>
      <c r="AU209" s="58">
        <v>45</v>
      </c>
      <c r="AW209" s="58"/>
      <c r="AY209" s="54">
        <v>24</v>
      </c>
      <c r="AZ209" s="53">
        <v>7</v>
      </c>
      <c r="BU209" s="54">
        <f t="shared" si="18"/>
        <v>7</v>
      </c>
      <c r="BV209" s="6">
        <f t="shared" si="19"/>
        <v>0</v>
      </c>
      <c r="BW209" s="6">
        <f t="shared" si="20"/>
        <v>0</v>
      </c>
      <c r="BX209" s="54">
        <f t="shared" si="21"/>
        <v>0</v>
      </c>
      <c r="BY209" s="54">
        <f t="shared" si="22"/>
        <v>0</v>
      </c>
      <c r="BZ209" s="26">
        <f t="shared" si="23"/>
        <v>7</v>
      </c>
    </row>
    <row r="210" spans="1:78" ht="15">
      <c r="A210" s="70" t="s">
        <v>240</v>
      </c>
      <c r="B210" s="78" t="s">
        <v>18</v>
      </c>
      <c r="C210" s="27" t="s">
        <v>7</v>
      </c>
      <c r="E210" s="54"/>
      <c r="G210" s="58"/>
      <c r="I210" s="58"/>
      <c r="K210" s="27">
        <v>44</v>
      </c>
      <c r="M210" s="27" t="s">
        <v>7</v>
      </c>
      <c r="O210" s="58" t="s">
        <v>7</v>
      </c>
      <c r="Q210" s="58"/>
      <c r="S210" s="58"/>
      <c r="U210" s="58">
        <v>57</v>
      </c>
      <c r="W210" s="58"/>
      <c r="Y210" s="58"/>
      <c r="AA210" s="58"/>
      <c r="AC210" s="58">
        <v>39</v>
      </c>
      <c r="AE210" s="58" t="s">
        <v>7</v>
      </c>
      <c r="AG210" s="58"/>
      <c r="AI210" s="58"/>
      <c r="AK210" s="58"/>
      <c r="AM210" s="58"/>
      <c r="AO210" s="58"/>
      <c r="AQ210" s="58"/>
      <c r="AS210" s="58"/>
      <c r="AU210" s="58"/>
      <c r="AW210" s="58"/>
      <c r="AY210" s="58"/>
      <c r="BA210" s="58"/>
      <c r="BC210" s="54">
        <v>7</v>
      </c>
      <c r="BD210" s="53">
        <v>36</v>
      </c>
      <c r="BI210" s="54">
        <v>14</v>
      </c>
      <c r="BJ210" s="53">
        <v>18</v>
      </c>
      <c r="BU210" s="54">
        <f t="shared" si="18"/>
        <v>54</v>
      </c>
      <c r="BV210" s="6">
        <f t="shared" si="19"/>
        <v>0</v>
      </c>
      <c r="BW210" s="6">
        <f t="shared" si="20"/>
        <v>54</v>
      </c>
      <c r="BX210" s="54">
        <f t="shared" si="21"/>
        <v>0</v>
      </c>
      <c r="BY210" s="54">
        <f t="shared" si="22"/>
        <v>0</v>
      </c>
      <c r="BZ210" s="26">
        <f t="shared" si="23"/>
        <v>0</v>
      </c>
    </row>
    <row r="211" spans="1:78" ht="15">
      <c r="A211" s="81" t="s">
        <v>443</v>
      </c>
      <c r="B211" s="78" t="s">
        <v>13</v>
      </c>
      <c r="G211" s="54"/>
      <c r="I211" s="54"/>
      <c r="K211" s="54"/>
      <c r="M211" s="54"/>
      <c r="O211" s="54"/>
      <c r="Q211" s="58">
        <v>38</v>
      </c>
      <c r="S211" s="54">
        <v>28</v>
      </c>
      <c r="T211" s="15">
        <v>3</v>
      </c>
      <c r="U211" s="54"/>
      <c r="W211" s="58">
        <v>31</v>
      </c>
      <c r="Y211" s="58"/>
      <c r="AA211" s="58"/>
      <c r="AC211" s="58"/>
      <c r="AE211" s="58"/>
      <c r="AG211" s="58"/>
      <c r="AI211" s="58"/>
      <c r="AK211" s="58"/>
      <c r="AM211" s="58">
        <v>31</v>
      </c>
      <c r="AO211" s="58">
        <v>37</v>
      </c>
      <c r="AQ211" s="58"/>
      <c r="AS211" s="58"/>
      <c r="AU211" s="58"/>
      <c r="AW211" s="54">
        <v>30</v>
      </c>
      <c r="AX211" s="53">
        <v>1</v>
      </c>
      <c r="AY211" s="58">
        <v>31</v>
      </c>
      <c r="BA211" s="58"/>
      <c r="BC211" s="58"/>
      <c r="BU211" s="54">
        <f t="shared" si="18"/>
        <v>4</v>
      </c>
      <c r="BV211" s="6">
        <f t="shared" si="19"/>
        <v>0</v>
      </c>
      <c r="BW211" s="6">
        <f t="shared" si="20"/>
        <v>0</v>
      </c>
      <c r="BX211" s="54">
        <f t="shared" si="21"/>
        <v>0</v>
      </c>
      <c r="BY211" s="54">
        <f t="shared" si="22"/>
        <v>4</v>
      </c>
      <c r="BZ211" s="26">
        <f t="shared" si="23"/>
        <v>0</v>
      </c>
    </row>
    <row r="212" spans="1:78" ht="15">
      <c r="A212" s="70" t="s">
        <v>190</v>
      </c>
      <c r="B212" s="78" t="s">
        <v>16</v>
      </c>
      <c r="C212" s="54" t="s">
        <v>19</v>
      </c>
      <c r="M212" s="54"/>
      <c r="O212" s="58" t="s">
        <v>7</v>
      </c>
      <c r="Q212" s="58"/>
      <c r="S212" s="58"/>
      <c r="U212" s="58"/>
      <c r="W212" s="58"/>
      <c r="Y212" s="58"/>
      <c r="AA212" s="24">
        <v>26</v>
      </c>
      <c r="AB212" s="23">
        <v>5</v>
      </c>
      <c r="AE212" s="54">
        <v>26</v>
      </c>
      <c r="AF212" s="23">
        <v>5</v>
      </c>
      <c r="AG212" s="54"/>
      <c r="AI212" s="54"/>
      <c r="AK212" s="54" t="s">
        <v>553</v>
      </c>
      <c r="AM212" s="54"/>
      <c r="AO212" s="54"/>
      <c r="AQ212" s="54">
        <v>24</v>
      </c>
      <c r="AR212" s="23">
        <v>7</v>
      </c>
      <c r="AS212" s="54"/>
      <c r="AU212" s="58" t="s">
        <v>7</v>
      </c>
      <c r="AW212" s="58"/>
      <c r="AY212" s="58"/>
      <c r="BA212" s="58"/>
      <c r="BC212" s="58"/>
      <c r="BG212" s="58">
        <v>39</v>
      </c>
      <c r="BK212" s="54" t="s">
        <v>7</v>
      </c>
      <c r="BU212" s="54">
        <f t="shared" si="18"/>
        <v>17</v>
      </c>
      <c r="BV212" s="6">
        <f t="shared" si="19"/>
        <v>17</v>
      </c>
      <c r="BW212" s="6">
        <f t="shared" si="20"/>
        <v>0</v>
      </c>
      <c r="BX212" s="54">
        <f t="shared" si="21"/>
        <v>0</v>
      </c>
      <c r="BY212" s="54">
        <f t="shared" si="22"/>
        <v>0</v>
      </c>
      <c r="BZ212" s="26">
        <f t="shared" si="23"/>
        <v>0</v>
      </c>
    </row>
    <row r="213" spans="1:78" ht="15">
      <c r="A213" s="28" t="s">
        <v>239</v>
      </c>
      <c r="B213" s="78" t="s">
        <v>3</v>
      </c>
      <c r="C213" s="27" t="s">
        <v>7</v>
      </c>
      <c r="G213" s="54"/>
      <c r="I213" s="54"/>
      <c r="K213" s="54"/>
      <c r="M213" s="54"/>
      <c r="O213" s="58" t="s">
        <v>7</v>
      </c>
      <c r="Q213" s="58"/>
      <c r="S213" s="58"/>
      <c r="U213" s="58"/>
      <c r="W213" s="58"/>
      <c r="Y213" s="58"/>
      <c r="AA213" s="58"/>
      <c r="AC213" s="58"/>
      <c r="AE213" s="58"/>
      <c r="AG213" s="58"/>
      <c r="AI213" s="58"/>
      <c r="AK213" s="58"/>
      <c r="AM213" s="58"/>
      <c r="AO213" s="58"/>
      <c r="AQ213" s="58" t="s">
        <v>7</v>
      </c>
      <c r="AS213" s="58"/>
      <c r="AU213" s="58">
        <v>48</v>
      </c>
      <c r="AW213" s="58"/>
      <c r="AY213" s="58"/>
      <c r="BA213" s="58"/>
      <c r="BC213" s="58"/>
      <c r="BU213" s="54">
        <f t="shared" si="18"/>
        <v>0</v>
      </c>
      <c r="BV213" s="6">
        <f t="shared" si="19"/>
        <v>0</v>
      </c>
      <c r="BW213" s="6">
        <f t="shared" si="20"/>
        <v>0</v>
      </c>
      <c r="BX213" s="54">
        <f t="shared" si="21"/>
        <v>0</v>
      </c>
      <c r="BY213" s="54">
        <f t="shared" si="22"/>
        <v>0</v>
      </c>
      <c r="BZ213" s="26">
        <f t="shared" si="23"/>
        <v>0</v>
      </c>
    </row>
    <row r="214" spans="1:78" ht="15">
      <c r="A214" s="81" t="s">
        <v>300</v>
      </c>
      <c r="B214" s="78" t="s">
        <v>5</v>
      </c>
      <c r="E214" s="6">
        <v>2</v>
      </c>
      <c r="F214" s="5">
        <v>80</v>
      </c>
      <c r="G214" s="25">
        <v>4</v>
      </c>
      <c r="H214" s="5">
        <v>50</v>
      </c>
      <c r="I214" s="25">
        <v>5</v>
      </c>
      <c r="J214" s="5">
        <v>45</v>
      </c>
      <c r="K214" s="25"/>
      <c r="M214" s="25"/>
      <c r="O214" s="25"/>
      <c r="Q214" s="58" t="s">
        <v>331</v>
      </c>
      <c r="S214" s="58"/>
      <c r="U214" s="58"/>
      <c r="W214" s="58" t="s">
        <v>331</v>
      </c>
      <c r="Y214" s="58"/>
      <c r="AA214" s="58"/>
      <c r="AC214" s="58"/>
      <c r="AE214" s="58"/>
      <c r="AG214" s="58" t="s">
        <v>249</v>
      </c>
      <c r="AI214" s="54">
        <v>9</v>
      </c>
      <c r="AJ214" s="23">
        <v>29</v>
      </c>
      <c r="AK214" s="54"/>
      <c r="AM214" s="54">
        <v>18</v>
      </c>
      <c r="AN214" s="23">
        <v>13</v>
      </c>
      <c r="AO214" s="54">
        <v>4</v>
      </c>
      <c r="AP214" s="23">
        <v>50</v>
      </c>
      <c r="AQ214" s="54"/>
      <c r="AS214" s="54"/>
      <c r="BU214" s="54">
        <f t="shared" si="18"/>
        <v>267</v>
      </c>
      <c r="BV214" s="6">
        <f t="shared" si="19"/>
        <v>0</v>
      </c>
      <c r="BW214" s="6">
        <f t="shared" si="20"/>
        <v>0</v>
      </c>
      <c r="BX214" s="54">
        <f t="shared" si="21"/>
        <v>108</v>
      </c>
      <c r="BY214" s="54">
        <f t="shared" si="22"/>
        <v>159</v>
      </c>
      <c r="BZ214" s="26">
        <f t="shared" si="23"/>
        <v>0</v>
      </c>
    </row>
    <row r="215" spans="1:78" ht="15">
      <c r="A215" s="80" t="s">
        <v>660</v>
      </c>
      <c r="B215" s="72" t="s">
        <v>13</v>
      </c>
      <c r="C215" s="54"/>
      <c r="G215" s="25"/>
      <c r="I215" s="25"/>
      <c r="K215" s="25"/>
      <c r="M215" s="25"/>
      <c r="O215" s="25"/>
      <c r="Q215" s="58"/>
      <c r="S215" s="58"/>
      <c r="U215" s="58"/>
      <c r="W215" s="58"/>
      <c r="Y215" s="58"/>
      <c r="AA215" s="58"/>
      <c r="AC215" s="58"/>
      <c r="AE215" s="58"/>
      <c r="AG215" s="58"/>
      <c r="AI215" s="54"/>
      <c r="AK215" s="54"/>
      <c r="AM215" s="54"/>
      <c r="AO215" s="54"/>
      <c r="AQ215" s="54"/>
      <c r="AS215" s="54"/>
      <c r="BK215" s="54">
        <v>20</v>
      </c>
      <c r="BL215" s="69">
        <v>11</v>
      </c>
      <c r="BU215" s="54">
        <f t="shared" si="18"/>
        <v>11</v>
      </c>
      <c r="BV215" s="6">
        <f t="shared" si="19"/>
        <v>11</v>
      </c>
      <c r="BW215" s="6">
        <f t="shared" si="20"/>
        <v>0</v>
      </c>
      <c r="BX215" s="54">
        <f t="shared" si="21"/>
        <v>0</v>
      </c>
      <c r="BY215" s="54">
        <f t="shared" si="22"/>
        <v>0</v>
      </c>
      <c r="BZ215" s="26">
        <f t="shared" si="23"/>
        <v>0</v>
      </c>
    </row>
    <row r="216" spans="1:78" ht="15">
      <c r="A216" s="81" t="s">
        <v>521</v>
      </c>
      <c r="B216" s="81" t="s">
        <v>8</v>
      </c>
      <c r="C216" s="54"/>
      <c r="G216" s="54"/>
      <c r="I216" s="54"/>
      <c r="K216" s="54"/>
      <c r="M216" s="54"/>
      <c r="O216" s="54"/>
      <c r="Q216" s="54"/>
      <c r="S216" s="54"/>
      <c r="U216" s="54"/>
      <c r="W216" s="54"/>
      <c r="Y216" s="54"/>
      <c r="AA216" s="22" t="s">
        <v>249</v>
      </c>
      <c r="AC216" s="22"/>
      <c r="AE216" s="58">
        <v>37</v>
      </c>
      <c r="AG216" s="58"/>
      <c r="AI216" s="58"/>
      <c r="AK216" s="58"/>
      <c r="AM216" s="58"/>
      <c r="AO216" s="58"/>
      <c r="AQ216" s="58">
        <v>34</v>
      </c>
      <c r="AS216" s="58"/>
      <c r="AU216" s="58"/>
      <c r="AW216" s="58"/>
      <c r="AY216" s="58"/>
      <c r="BA216" s="58"/>
      <c r="BC216" s="58"/>
      <c r="BE216" s="54">
        <v>12</v>
      </c>
      <c r="BF216" s="53">
        <v>22</v>
      </c>
      <c r="BG216" s="58" t="s">
        <v>7</v>
      </c>
      <c r="BK216" s="54">
        <v>22</v>
      </c>
      <c r="BL216" s="69">
        <v>9</v>
      </c>
      <c r="BU216" s="54">
        <f t="shared" si="18"/>
        <v>31</v>
      </c>
      <c r="BV216" s="6">
        <f t="shared" si="19"/>
        <v>9</v>
      </c>
      <c r="BW216" s="6">
        <f t="shared" si="20"/>
        <v>0</v>
      </c>
      <c r="BX216" s="54">
        <f t="shared" si="21"/>
        <v>0</v>
      </c>
      <c r="BY216" s="54">
        <f t="shared" si="22"/>
        <v>0</v>
      </c>
      <c r="BZ216" s="26">
        <f t="shared" si="23"/>
        <v>22</v>
      </c>
    </row>
    <row r="217" spans="1:78" ht="15">
      <c r="A217" s="81" t="s">
        <v>520</v>
      </c>
      <c r="B217" s="81" t="s">
        <v>5</v>
      </c>
      <c r="E217" s="54"/>
      <c r="G217" s="54"/>
      <c r="I217" s="54"/>
      <c r="K217" s="54"/>
      <c r="M217" s="54"/>
      <c r="O217" s="54"/>
      <c r="S217" s="54"/>
      <c r="U217" s="54"/>
      <c r="W217" s="54"/>
      <c r="Y217" s="54"/>
      <c r="AA217" s="58">
        <v>49</v>
      </c>
      <c r="AC217" s="58"/>
      <c r="AE217" s="58">
        <v>32</v>
      </c>
      <c r="AG217" s="58"/>
      <c r="AI217" s="58"/>
      <c r="AK217" s="58" t="s">
        <v>7</v>
      </c>
      <c r="AM217" s="58"/>
      <c r="AO217" s="58"/>
      <c r="AQ217" s="58">
        <v>42</v>
      </c>
      <c r="AS217" s="58"/>
      <c r="AU217" s="58">
        <v>38</v>
      </c>
      <c r="AW217" s="58"/>
      <c r="AY217" s="58"/>
      <c r="BA217" s="58"/>
      <c r="BC217" s="58"/>
      <c r="BE217" s="54" t="s">
        <v>468</v>
      </c>
      <c r="BG217" s="58">
        <v>42</v>
      </c>
      <c r="BK217" s="54" t="s">
        <v>7</v>
      </c>
      <c r="BU217" s="54">
        <f t="shared" si="18"/>
        <v>0</v>
      </c>
      <c r="BV217" s="6">
        <f t="shared" si="19"/>
        <v>0</v>
      </c>
      <c r="BW217" s="6">
        <f t="shared" si="20"/>
        <v>0</v>
      </c>
      <c r="BX217" s="54">
        <f t="shared" si="21"/>
        <v>0</v>
      </c>
      <c r="BY217" s="54">
        <f t="shared" si="22"/>
        <v>0</v>
      </c>
      <c r="BZ217" s="26">
        <f t="shared" si="23"/>
        <v>0</v>
      </c>
    </row>
    <row r="218" spans="1:78" ht="15">
      <c r="A218" s="81" t="s">
        <v>399</v>
      </c>
      <c r="B218" s="70" t="s">
        <v>5</v>
      </c>
      <c r="C218" s="54"/>
      <c r="G218" s="54"/>
      <c r="I218" s="54"/>
      <c r="K218" s="6">
        <v>9</v>
      </c>
      <c r="L218" s="5">
        <v>29</v>
      </c>
      <c r="M218" s="27" t="s">
        <v>7</v>
      </c>
      <c r="O218" s="27"/>
      <c r="Q218" s="27"/>
      <c r="S218" s="27"/>
      <c r="U218" s="6">
        <v>23</v>
      </c>
      <c r="V218" s="15">
        <v>8</v>
      </c>
      <c r="AC218" s="24">
        <v>7</v>
      </c>
      <c r="AD218" s="23">
        <v>36</v>
      </c>
      <c r="AE218" s="54"/>
      <c r="AG218" s="58" t="s">
        <v>19</v>
      </c>
      <c r="AI218" s="58"/>
      <c r="AK218" s="58"/>
      <c r="AM218" s="58" t="s">
        <v>331</v>
      </c>
      <c r="AO218" s="58"/>
      <c r="AQ218" s="58"/>
      <c r="AS218" s="58"/>
      <c r="AU218" s="58"/>
      <c r="AW218" s="58"/>
      <c r="AY218" s="54">
        <v>16</v>
      </c>
      <c r="AZ218" s="53">
        <v>15</v>
      </c>
      <c r="BC218" s="54">
        <v>1</v>
      </c>
      <c r="BD218" s="53">
        <v>100</v>
      </c>
      <c r="BE218" s="54">
        <v>14</v>
      </c>
      <c r="BF218" s="53">
        <v>18</v>
      </c>
      <c r="BI218" s="54" t="s">
        <v>653</v>
      </c>
      <c r="BU218" s="54">
        <f t="shared" si="18"/>
        <v>206</v>
      </c>
      <c r="BV218" s="6">
        <f t="shared" si="19"/>
        <v>0</v>
      </c>
      <c r="BW218" s="6">
        <f t="shared" si="20"/>
        <v>173</v>
      </c>
      <c r="BX218" s="54">
        <f t="shared" si="21"/>
        <v>0</v>
      </c>
      <c r="BY218" s="54">
        <f t="shared" si="22"/>
        <v>0</v>
      </c>
      <c r="BZ218" s="26">
        <f t="shared" si="23"/>
        <v>33</v>
      </c>
    </row>
    <row r="219" spans="1:78" ht="15">
      <c r="A219" s="70" t="s">
        <v>237</v>
      </c>
      <c r="B219" s="78" t="s">
        <v>9</v>
      </c>
      <c r="C219" s="27" t="s">
        <v>7</v>
      </c>
      <c r="E219" s="54"/>
      <c r="G219" s="54"/>
      <c r="I219" s="54"/>
      <c r="K219" s="54"/>
      <c r="M219" s="54"/>
      <c r="O219" s="54"/>
      <c r="Q219" s="54"/>
      <c r="S219" s="54"/>
      <c r="U219" s="54"/>
      <c r="W219" s="54"/>
      <c r="Y219" s="54"/>
      <c r="AA219" s="54"/>
      <c r="AC219" s="54"/>
      <c r="AE219" s="54"/>
      <c r="AG219" s="25">
        <v>23</v>
      </c>
      <c r="AH219" s="23">
        <v>8</v>
      </c>
      <c r="AI219" s="25"/>
      <c r="AK219" s="58" t="s">
        <v>7</v>
      </c>
      <c r="AM219" s="58"/>
      <c r="AO219" s="58">
        <v>46</v>
      </c>
      <c r="AQ219" s="58">
        <v>64</v>
      </c>
      <c r="AS219" s="54">
        <v>11</v>
      </c>
      <c r="AT219" s="23">
        <v>24</v>
      </c>
      <c r="BU219" s="54">
        <f t="shared" si="18"/>
        <v>32</v>
      </c>
      <c r="BV219" s="6">
        <f t="shared" si="19"/>
        <v>0</v>
      </c>
      <c r="BW219" s="6">
        <f t="shared" si="20"/>
        <v>0</v>
      </c>
      <c r="BX219" s="54">
        <f t="shared" si="21"/>
        <v>0</v>
      </c>
      <c r="BY219" s="54">
        <f t="shared" si="22"/>
        <v>0</v>
      </c>
      <c r="BZ219" s="26">
        <f t="shared" si="23"/>
        <v>32</v>
      </c>
    </row>
    <row r="220" spans="1:78" ht="15">
      <c r="A220" s="70" t="s">
        <v>412</v>
      </c>
      <c r="B220" s="70" t="s">
        <v>5</v>
      </c>
      <c r="C220" s="54"/>
      <c r="G220" s="54"/>
      <c r="I220" s="54"/>
      <c r="K220" s="27">
        <v>42</v>
      </c>
      <c r="M220" s="27"/>
      <c r="O220" s="27"/>
      <c r="Q220" s="27"/>
      <c r="S220" s="27"/>
      <c r="U220" s="54">
        <v>21</v>
      </c>
      <c r="V220" s="15">
        <v>10</v>
      </c>
      <c r="AA220" s="54"/>
      <c r="AC220" s="58">
        <v>41</v>
      </c>
      <c r="AE220" s="58"/>
      <c r="AG220" s="25">
        <v>15</v>
      </c>
      <c r="AH220" s="23">
        <v>16</v>
      </c>
      <c r="AI220" s="25"/>
      <c r="AK220" s="25"/>
      <c r="AM220" s="25"/>
      <c r="AO220" s="25"/>
      <c r="AQ220" s="25"/>
      <c r="AS220" s="25"/>
      <c r="AU220" s="25"/>
      <c r="AW220" s="58">
        <v>39</v>
      </c>
      <c r="AY220" s="54">
        <v>20</v>
      </c>
      <c r="AZ220" s="53">
        <v>11</v>
      </c>
      <c r="BA220" s="58" t="s">
        <v>329</v>
      </c>
      <c r="BC220" s="58" t="s">
        <v>7</v>
      </c>
      <c r="BE220" s="54">
        <v>7</v>
      </c>
      <c r="BF220" s="53">
        <v>36</v>
      </c>
      <c r="BI220" s="54" t="s">
        <v>7</v>
      </c>
      <c r="BU220" s="54">
        <f t="shared" si="18"/>
        <v>73</v>
      </c>
      <c r="BV220" s="6">
        <f t="shared" si="19"/>
        <v>0</v>
      </c>
      <c r="BW220" s="6">
        <f t="shared" si="20"/>
        <v>10</v>
      </c>
      <c r="BX220" s="54">
        <f t="shared" si="21"/>
        <v>0</v>
      </c>
      <c r="BY220" s="54">
        <f t="shared" si="22"/>
        <v>0</v>
      </c>
      <c r="BZ220" s="26">
        <f t="shared" si="23"/>
        <v>63</v>
      </c>
    </row>
    <row r="221" spans="1:78" ht="15">
      <c r="A221" s="70" t="s">
        <v>417</v>
      </c>
      <c r="B221" s="70" t="s">
        <v>316</v>
      </c>
      <c r="E221" s="54"/>
      <c r="G221" s="54"/>
      <c r="I221" s="54"/>
      <c r="K221" s="27">
        <v>59</v>
      </c>
      <c r="M221" s="27">
        <v>42</v>
      </c>
      <c r="O221" s="58">
        <v>49</v>
      </c>
      <c r="Q221" s="58"/>
      <c r="S221" s="58"/>
      <c r="U221" s="58">
        <v>52</v>
      </c>
      <c r="W221" s="58"/>
      <c r="Y221" s="58"/>
      <c r="AA221" s="58">
        <v>56</v>
      </c>
      <c r="AC221" s="58">
        <v>60</v>
      </c>
      <c r="AE221" s="58">
        <v>49</v>
      </c>
      <c r="AG221" s="58"/>
      <c r="AI221" s="58"/>
      <c r="AK221" s="58" t="s">
        <v>7</v>
      </c>
      <c r="AM221" s="58"/>
      <c r="AO221" s="58"/>
      <c r="AQ221" s="58">
        <v>61</v>
      </c>
      <c r="AS221" s="58"/>
      <c r="AU221" s="58">
        <v>51</v>
      </c>
      <c r="AW221" s="58"/>
      <c r="AY221" s="58"/>
      <c r="BA221" s="58"/>
      <c r="BC221" s="58"/>
      <c r="BI221" s="54" t="s">
        <v>7</v>
      </c>
      <c r="BK221" s="54">
        <v>44</v>
      </c>
      <c r="BU221" s="54">
        <f t="shared" si="18"/>
        <v>0</v>
      </c>
      <c r="BV221" s="6">
        <f t="shared" si="19"/>
        <v>0</v>
      </c>
      <c r="BW221" s="6">
        <f t="shared" si="20"/>
        <v>0</v>
      </c>
      <c r="BX221" s="54">
        <f t="shared" si="21"/>
        <v>0</v>
      </c>
      <c r="BY221" s="54">
        <f t="shared" si="22"/>
        <v>0</v>
      </c>
      <c r="BZ221" s="26">
        <f t="shared" si="23"/>
        <v>0</v>
      </c>
    </row>
    <row r="222" spans="1:78" ht="15">
      <c r="A222" s="81" t="s">
        <v>398</v>
      </c>
      <c r="B222" s="70" t="s">
        <v>10</v>
      </c>
      <c r="G222" s="54"/>
      <c r="I222" s="54"/>
      <c r="K222" s="54">
        <v>14</v>
      </c>
      <c r="L222" s="5">
        <v>18</v>
      </c>
      <c r="M222" s="54">
        <v>7</v>
      </c>
      <c r="N222" s="5">
        <v>36</v>
      </c>
      <c r="O222" s="54"/>
      <c r="Q222" s="54"/>
      <c r="S222" s="54"/>
      <c r="U222" s="54">
        <v>10</v>
      </c>
      <c r="V222" s="15">
        <v>26</v>
      </c>
      <c r="W222" s="54"/>
      <c r="Y222" s="54"/>
      <c r="AA222" s="54"/>
      <c r="AC222" s="54">
        <v>12</v>
      </c>
      <c r="AD222" s="23">
        <v>22</v>
      </c>
      <c r="AE222" s="54"/>
      <c r="AG222" s="54"/>
      <c r="AI222" s="54"/>
      <c r="AK222" s="54"/>
      <c r="AM222" s="54"/>
      <c r="AO222" s="54"/>
      <c r="AQ222" s="54"/>
      <c r="AS222" s="54"/>
      <c r="BC222" s="54" t="s">
        <v>19</v>
      </c>
      <c r="BI222" s="54">
        <v>26</v>
      </c>
      <c r="BJ222" s="53">
        <v>5</v>
      </c>
      <c r="BU222" s="54">
        <f t="shared" si="18"/>
        <v>107</v>
      </c>
      <c r="BV222" s="6">
        <f t="shared" si="19"/>
        <v>0</v>
      </c>
      <c r="BW222" s="6">
        <f t="shared" si="20"/>
        <v>107</v>
      </c>
      <c r="BX222" s="54">
        <f t="shared" si="21"/>
        <v>0</v>
      </c>
      <c r="BY222" s="54">
        <f t="shared" si="22"/>
        <v>0</v>
      </c>
      <c r="BZ222" s="26">
        <f t="shared" si="23"/>
        <v>0</v>
      </c>
    </row>
    <row r="223" spans="1:78" ht="15">
      <c r="A223" s="81" t="s">
        <v>301</v>
      </c>
      <c r="B223" s="78" t="s">
        <v>109</v>
      </c>
      <c r="C223" s="54"/>
      <c r="E223" s="27">
        <v>61</v>
      </c>
      <c r="G223" s="27">
        <v>62</v>
      </c>
      <c r="I223" s="27">
        <v>46</v>
      </c>
      <c r="K223" s="27"/>
      <c r="M223" s="27"/>
      <c r="O223" s="27"/>
      <c r="Q223" s="58" t="s">
        <v>331</v>
      </c>
      <c r="S223" s="58" t="s">
        <v>331</v>
      </c>
      <c r="U223" s="58"/>
      <c r="W223" s="58"/>
      <c r="Y223" s="58"/>
      <c r="AA223" s="58">
        <v>65</v>
      </c>
      <c r="AC223" s="58"/>
      <c r="AE223" s="58"/>
      <c r="AG223" s="25">
        <v>26</v>
      </c>
      <c r="AH223" s="23">
        <v>5</v>
      </c>
      <c r="AI223" s="58">
        <v>42</v>
      </c>
      <c r="AK223" s="58"/>
      <c r="AM223" s="58" t="s">
        <v>331</v>
      </c>
      <c r="AO223" s="58">
        <v>49</v>
      </c>
      <c r="AQ223" s="58">
        <v>70</v>
      </c>
      <c r="AS223" s="54">
        <v>13</v>
      </c>
      <c r="AW223" s="58">
        <v>49</v>
      </c>
      <c r="AY223" s="54">
        <v>28</v>
      </c>
      <c r="AZ223" s="53">
        <v>3</v>
      </c>
      <c r="BE223" s="54">
        <v>32</v>
      </c>
      <c r="BU223" s="54">
        <f t="shared" si="18"/>
        <v>8</v>
      </c>
      <c r="BV223" s="6">
        <f t="shared" si="19"/>
        <v>0</v>
      </c>
      <c r="BW223" s="6">
        <f t="shared" si="20"/>
        <v>0</v>
      </c>
      <c r="BX223" s="54">
        <f t="shared" si="21"/>
        <v>0</v>
      </c>
      <c r="BY223" s="54">
        <f t="shared" si="22"/>
        <v>0</v>
      </c>
      <c r="BZ223" s="26">
        <f t="shared" si="23"/>
        <v>8</v>
      </c>
    </row>
    <row r="224" spans="1:78" ht="15">
      <c r="A224" s="70" t="s">
        <v>205</v>
      </c>
      <c r="B224" s="78" t="s">
        <v>14</v>
      </c>
      <c r="C224" s="27">
        <v>36</v>
      </c>
      <c r="G224" s="58"/>
      <c r="I224" s="58"/>
      <c r="K224" s="58"/>
      <c r="M224" s="58"/>
      <c r="O224" s="58" t="s">
        <v>249</v>
      </c>
      <c r="Q224" s="58"/>
      <c r="S224" s="58"/>
      <c r="U224" s="58"/>
      <c r="W224" s="58"/>
      <c r="Y224" s="58"/>
      <c r="AA224" s="54">
        <v>27</v>
      </c>
      <c r="AB224" s="23">
        <v>4</v>
      </c>
      <c r="AC224" s="58">
        <v>45</v>
      </c>
      <c r="AE224" s="54">
        <v>12</v>
      </c>
      <c r="AF224" s="23">
        <v>22</v>
      </c>
      <c r="AG224" s="54"/>
      <c r="AI224" s="54"/>
      <c r="AK224" s="58" t="s">
        <v>7</v>
      </c>
      <c r="AM224" s="58"/>
      <c r="AO224" s="58"/>
      <c r="AQ224" s="58">
        <v>49</v>
      </c>
      <c r="AS224" s="58"/>
      <c r="AU224" s="58">
        <v>42</v>
      </c>
      <c r="AW224" s="58"/>
      <c r="AY224" s="58"/>
      <c r="BA224" s="58"/>
      <c r="BC224" s="58"/>
      <c r="BG224" s="54">
        <v>19</v>
      </c>
      <c r="BH224" s="53">
        <v>12</v>
      </c>
      <c r="BI224" s="54" t="s">
        <v>7</v>
      </c>
      <c r="BK224" s="54">
        <v>33</v>
      </c>
      <c r="BU224" s="54">
        <f t="shared" si="18"/>
        <v>38</v>
      </c>
      <c r="BV224" s="6">
        <f t="shared" si="19"/>
        <v>38</v>
      </c>
      <c r="BW224" s="6">
        <f t="shared" si="20"/>
        <v>0</v>
      </c>
      <c r="BX224" s="54">
        <f t="shared" si="21"/>
        <v>0</v>
      </c>
      <c r="BY224" s="54">
        <f t="shared" si="22"/>
        <v>0</v>
      </c>
      <c r="BZ224" s="26">
        <f t="shared" si="23"/>
        <v>0</v>
      </c>
    </row>
    <row r="225" spans="1:78" ht="15">
      <c r="A225" s="70" t="s">
        <v>193</v>
      </c>
      <c r="B225" s="78" t="s">
        <v>9</v>
      </c>
      <c r="C225" s="6">
        <v>16</v>
      </c>
      <c r="D225" s="5">
        <v>15</v>
      </c>
      <c r="M225" s="27">
        <v>34</v>
      </c>
      <c r="O225" s="54" t="s">
        <v>19</v>
      </c>
      <c r="Q225" s="54"/>
      <c r="S225" s="54"/>
      <c r="U225" s="58">
        <v>44</v>
      </c>
      <c r="W225" s="58"/>
      <c r="Y225" s="58"/>
      <c r="AA225" s="58">
        <v>48</v>
      </c>
      <c r="AC225" s="58">
        <v>52</v>
      </c>
      <c r="AE225" s="54">
        <v>17</v>
      </c>
      <c r="AF225" s="23">
        <v>14</v>
      </c>
      <c r="AG225" s="54"/>
      <c r="AI225" s="54"/>
      <c r="AK225" s="54">
        <v>13</v>
      </c>
      <c r="AL225" s="23">
        <v>20</v>
      </c>
      <c r="AM225" s="54"/>
      <c r="AO225" s="54"/>
      <c r="AQ225" s="54">
        <v>14</v>
      </c>
      <c r="AR225" s="23">
        <v>18</v>
      </c>
      <c r="AS225" s="54"/>
      <c r="AU225" s="58">
        <v>55</v>
      </c>
      <c r="AW225" s="58"/>
      <c r="AY225" s="58"/>
      <c r="BA225" s="58"/>
      <c r="BC225" s="58"/>
      <c r="BG225" s="58">
        <v>37</v>
      </c>
      <c r="BK225" s="54" t="s">
        <v>7</v>
      </c>
      <c r="BU225" s="54">
        <f t="shared" si="18"/>
        <v>67</v>
      </c>
      <c r="BV225" s="6">
        <f t="shared" si="19"/>
        <v>67</v>
      </c>
      <c r="BW225" s="6">
        <f t="shared" si="20"/>
        <v>0</v>
      </c>
      <c r="BX225" s="54">
        <f t="shared" si="21"/>
        <v>0</v>
      </c>
      <c r="BY225" s="54">
        <f t="shared" si="22"/>
        <v>0</v>
      </c>
      <c r="BZ225" s="26">
        <f t="shared" si="23"/>
        <v>0</v>
      </c>
    </row>
    <row r="226" spans="1:78" ht="15">
      <c r="A226" s="81" t="s">
        <v>302</v>
      </c>
      <c r="B226" s="78" t="s">
        <v>8</v>
      </c>
      <c r="C226" s="54"/>
      <c r="E226" s="27" t="s">
        <v>330</v>
      </c>
      <c r="G226" s="27">
        <v>53</v>
      </c>
      <c r="I226" s="27">
        <v>36</v>
      </c>
      <c r="K226" s="27">
        <v>32</v>
      </c>
      <c r="M226" s="27" t="s">
        <v>7</v>
      </c>
      <c r="O226" s="27"/>
      <c r="Q226" s="27"/>
      <c r="S226" s="27"/>
      <c r="U226" s="58">
        <v>36</v>
      </c>
      <c r="W226" s="58"/>
      <c r="Y226" s="58"/>
      <c r="AA226" s="58"/>
      <c r="AC226" s="58" t="s">
        <v>7</v>
      </c>
      <c r="AE226" s="58"/>
      <c r="AG226" s="58" t="s">
        <v>7</v>
      </c>
      <c r="AI226" s="58"/>
      <c r="AK226" s="58"/>
      <c r="AM226" s="58"/>
      <c r="AO226" s="58"/>
      <c r="AQ226" s="58"/>
      <c r="AS226" s="58"/>
      <c r="AU226" s="58"/>
      <c r="AW226" s="58" t="s">
        <v>331</v>
      </c>
      <c r="AY226" s="58">
        <v>32</v>
      </c>
      <c r="BA226" s="58">
        <v>45</v>
      </c>
      <c r="BC226" s="58" t="s">
        <v>7</v>
      </c>
      <c r="BU226" s="54">
        <f t="shared" si="18"/>
        <v>0</v>
      </c>
      <c r="BV226" s="6">
        <f t="shared" si="19"/>
        <v>0</v>
      </c>
      <c r="BW226" s="6">
        <f t="shared" si="20"/>
        <v>0</v>
      </c>
      <c r="BX226" s="54">
        <f t="shared" si="21"/>
        <v>0</v>
      </c>
      <c r="BY226" s="54">
        <f t="shared" si="22"/>
        <v>0</v>
      </c>
      <c r="BZ226" s="26">
        <f t="shared" si="23"/>
        <v>0</v>
      </c>
    </row>
    <row r="227" spans="1:78" ht="15">
      <c r="A227" s="70" t="s">
        <v>345</v>
      </c>
      <c r="B227" s="78" t="s">
        <v>14</v>
      </c>
      <c r="C227" s="54"/>
      <c r="E227" s="6">
        <v>14</v>
      </c>
      <c r="F227" s="5">
        <v>18</v>
      </c>
      <c r="G227" s="27" t="s">
        <v>331</v>
      </c>
      <c r="I227" s="25">
        <v>24</v>
      </c>
      <c r="J227" s="5">
        <v>7</v>
      </c>
      <c r="K227" s="27">
        <v>54</v>
      </c>
      <c r="M227" s="27"/>
      <c r="O227" s="27"/>
      <c r="Q227" s="54">
        <v>20</v>
      </c>
      <c r="R227" s="15">
        <v>11</v>
      </c>
      <c r="S227" s="54">
        <v>30</v>
      </c>
      <c r="T227" s="15">
        <v>1</v>
      </c>
      <c r="U227" s="54"/>
      <c r="W227" s="54">
        <v>6</v>
      </c>
      <c r="X227" s="23">
        <v>40</v>
      </c>
      <c r="Y227" s="54"/>
      <c r="AA227" s="54"/>
      <c r="AC227" s="54"/>
      <c r="AE227" s="54"/>
      <c r="AG227" s="34" t="s">
        <v>468</v>
      </c>
      <c r="AI227" s="54">
        <v>24</v>
      </c>
      <c r="AJ227" s="23">
        <v>7</v>
      </c>
      <c r="AK227" s="54"/>
      <c r="AM227" s="54">
        <v>21</v>
      </c>
      <c r="AN227" s="23">
        <v>10</v>
      </c>
      <c r="AO227" s="54">
        <v>14</v>
      </c>
      <c r="AP227" s="23">
        <v>18</v>
      </c>
      <c r="AQ227" s="54"/>
      <c r="AS227" s="54"/>
      <c r="AW227" s="54">
        <v>11</v>
      </c>
      <c r="AX227" s="53">
        <v>24</v>
      </c>
      <c r="BA227" s="54">
        <v>22</v>
      </c>
      <c r="BB227" s="53">
        <v>9</v>
      </c>
      <c r="BM227" s="54">
        <v>12</v>
      </c>
      <c r="BN227" s="77">
        <v>22</v>
      </c>
      <c r="BO227" s="54">
        <v>4</v>
      </c>
      <c r="BP227" s="77">
        <v>50</v>
      </c>
      <c r="BQ227" s="54">
        <v>16</v>
      </c>
      <c r="BR227" s="77">
        <v>15</v>
      </c>
      <c r="BS227" s="54" t="s">
        <v>331</v>
      </c>
      <c r="BU227" s="54">
        <f t="shared" si="18"/>
        <v>232</v>
      </c>
      <c r="BV227" s="6">
        <f t="shared" si="19"/>
        <v>0</v>
      </c>
      <c r="BW227" s="6">
        <f t="shared" si="20"/>
        <v>0</v>
      </c>
      <c r="BX227" s="54">
        <f t="shared" si="21"/>
        <v>52</v>
      </c>
      <c r="BY227" s="54">
        <f t="shared" si="22"/>
        <v>180</v>
      </c>
      <c r="BZ227" s="26">
        <f t="shared" si="23"/>
        <v>0</v>
      </c>
    </row>
    <row r="228" spans="1:78" ht="15">
      <c r="A228" s="81" t="s">
        <v>303</v>
      </c>
      <c r="B228" s="78" t="s">
        <v>10</v>
      </c>
      <c r="C228" s="54"/>
      <c r="E228" s="27">
        <v>48</v>
      </c>
      <c r="G228" s="27">
        <v>51</v>
      </c>
      <c r="I228" s="27" t="s">
        <v>331</v>
      </c>
      <c r="K228" s="27"/>
      <c r="M228" s="27"/>
      <c r="O228" s="27"/>
      <c r="Q228" s="54">
        <v>24</v>
      </c>
      <c r="R228" s="15">
        <v>7</v>
      </c>
      <c r="S228" s="58">
        <v>55</v>
      </c>
      <c r="U228" s="58"/>
      <c r="W228" s="58"/>
      <c r="Y228" s="58"/>
      <c r="AA228" s="58"/>
      <c r="AC228" s="58"/>
      <c r="AE228" s="58"/>
      <c r="AG228" s="58" t="s">
        <v>7</v>
      </c>
      <c r="AI228" s="58">
        <v>34</v>
      </c>
      <c r="AK228" s="58"/>
      <c r="AM228" s="58" t="s">
        <v>331</v>
      </c>
      <c r="AO228" s="58" t="s">
        <v>329</v>
      </c>
      <c r="AQ228" s="58"/>
      <c r="AS228" s="58"/>
      <c r="AU228" s="58"/>
      <c r="AW228" s="58">
        <v>47</v>
      </c>
      <c r="AY228" s="58"/>
      <c r="BA228" s="54">
        <v>17</v>
      </c>
      <c r="BB228" s="53">
        <v>14</v>
      </c>
      <c r="BU228" s="54">
        <f t="shared" si="18"/>
        <v>21</v>
      </c>
      <c r="BV228" s="6">
        <f t="shared" si="19"/>
        <v>0</v>
      </c>
      <c r="BW228" s="6">
        <f t="shared" si="20"/>
        <v>0</v>
      </c>
      <c r="BX228" s="54">
        <f t="shared" si="21"/>
        <v>21</v>
      </c>
      <c r="BY228" s="54">
        <f t="shared" si="22"/>
        <v>0</v>
      </c>
      <c r="BZ228" s="26">
        <f t="shared" si="23"/>
        <v>0</v>
      </c>
    </row>
    <row r="229" spans="1:78" ht="15">
      <c r="A229" s="70" t="s">
        <v>351</v>
      </c>
      <c r="B229" s="78" t="s">
        <v>13</v>
      </c>
      <c r="G229" s="27">
        <v>40</v>
      </c>
      <c r="I229" s="27" t="s">
        <v>331</v>
      </c>
      <c r="K229" s="27"/>
      <c r="M229" s="27"/>
      <c r="O229" s="27"/>
      <c r="Q229" s="58">
        <v>35</v>
      </c>
      <c r="S229" s="54">
        <v>19</v>
      </c>
      <c r="T229" s="15">
        <v>12</v>
      </c>
      <c r="U229" s="54"/>
      <c r="W229" s="58" t="s">
        <v>331</v>
      </c>
      <c r="Y229" s="58"/>
      <c r="AA229" s="58"/>
      <c r="AC229" s="58"/>
      <c r="AE229" s="58"/>
      <c r="AG229" s="35" t="s">
        <v>468</v>
      </c>
      <c r="AI229" s="54">
        <v>30</v>
      </c>
      <c r="AJ229" s="23">
        <v>1</v>
      </c>
      <c r="AK229" s="58"/>
      <c r="AM229" s="58" t="s">
        <v>331</v>
      </c>
      <c r="AO229" s="58" t="s">
        <v>331</v>
      </c>
      <c r="AQ229" s="58"/>
      <c r="AS229" s="58"/>
      <c r="AU229" s="58"/>
      <c r="AW229" s="54">
        <v>26</v>
      </c>
      <c r="AX229" s="53">
        <v>5</v>
      </c>
      <c r="BA229" s="58" t="s">
        <v>331</v>
      </c>
      <c r="BC229" s="58"/>
      <c r="BU229" s="54">
        <f t="shared" si="18"/>
        <v>18</v>
      </c>
      <c r="BV229" s="6">
        <f t="shared" si="19"/>
        <v>0</v>
      </c>
      <c r="BW229" s="6">
        <f t="shared" si="20"/>
        <v>0</v>
      </c>
      <c r="BX229" s="54">
        <f t="shared" si="21"/>
        <v>0</v>
      </c>
      <c r="BY229" s="54">
        <f t="shared" si="22"/>
        <v>18</v>
      </c>
      <c r="BZ229" s="26">
        <f t="shared" si="23"/>
        <v>0</v>
      </c>
    </row>
    <row r="230" spans="1:78" ht="15">
      <c r="A230" s="81" t="s">
        <v>546</v>
      </c>
      <c r="B230" s="29" t="s">
        <v>13</v>
      </c>
      <c r="M230" s="54"/>
      <c r="O230" s="54"/>
      <c r="Q230" s="54"/>
      <c r="S230" s="54"/>
      <c r="U230" s="54"/>
      <c r="W230" s="54"/>
      <c r="Y230" s="54"/>
      <c r="AA230" s="54"/>
      <c r="AC230" s="54"/>
      <c r="AE230" s="58">
        <v>43</v>
      </c>
      <c r="AG230" s="58"/>
      <c r="AI230" s="58"/>
      <c r="AK230" s="58"/>
      <c r="AM230" s="58"/>
      <c r="AO230" s="58"/>
      <c r="AQ230" s="58"/>
      <c r="AS230" s="58"/>
      <c r="AU230" s="58">
        <v>49</v>
      </c>
      <c r="AW230" s="58"/>
      <c r="AY230" s="58"/>
      <c r="BA230" s="58"/>
      <c r="BC230" s="58"/>
      <c r="BU230" s="54">
        <f t="shared" si="18"/>
        <v>0</v>
      </c>
      <c r="BV230" s="6">
        <f t="shared" si="19"/>
        <v>0</v>
      </c>
      <c r="BW230" s="6">
        <f t="shared" si="20"/>
        <v>0</v>
      </c>
      <c r="BX230" s="54">
        <f t="shared" si="21"/>
        <v>0</v>
      </c>
      <c r="BY230" s="54">
        <f t="shared" si="22"/>
        <v>0</v>
      </c>
      <c r="BZ230" s="26">
        <f t="shared" si="23"/>
        <v>0</v>
      </c>
    </row>
    <row r="231" spans="1:78" ht="15">
      <c r="A231" s="81" t="s">
        <v>304</v>
      </c>
      <c r="B231" s="78" t="s">
        <v>5</v>
      </c>
      <c r="C231" s="54"/>
      <c r="E231" s="6">
        <v>14</v>
      </c>
      <c r="F231" s="5">
        <v>18</v>
      </c>
      <c r="G231" s="25">
        <v>14</v>
      </c>
      <c r="H231" s="5">
        <v>18</v>
      </c>
      <c r="I231" s="25">
        <v>1</v>
      </c>
      <c r="J231" s="5">
        <v>100</v>
      </c>
      <c r="K231" s="25"/>
      <c r="M231" s="25"/>
      <c r="O231" s="25"/>
      <c r="Q231" s="54">
        <v>9</v>
      </c>
      <c r="R231" s="15">
        <v>29</v>
      </c>
      <c r="S231" s="58">
        <v>31</v>
      </c>
      <c r="U231" s="58"/>
      <c r="W231" s="54">
        <v>5</v>
      </c>
      <c r="X231" s="23">
        <v>45</v>
      </c>
      <c r="Y231" s="54"/>
      <c r="AA231" s="54"/>
      <c r="AC231" s="54"/>
      <c r="AE231" s="54"/>
      <c r="AG231" s="34" t="s">
        <v>468</v>
      </c>
      <c r="AI231" s="54">
        <v>16</v>
      </c>
      <c r="AJ231" s="23">
        <v>15</v>
      </c>
      <c r="AK231" s="54"/>
      <c r="AM231" s="54">
        <v>2</v>
      </c>
      <c r="AN231" s="23">
        <v>80</v>
      </c>
      <c r="AO231" s="54">
        <v>11</v>
      </c>
      <c r="AP231" s="23">
        <v>24</v>
      </c>
      <c r="AQ231" s="54"/>
      <c r="AS231" s="54"/>
      <c r="AW231" s="58" t="s">
        <v>331</v>
      </c>
      <c r="AY231" s="58"/>
      <c r="BA231" s="58"/>
      <c r="BC231" s="58"/>
      <c r="BU231" s="54">
        <f t="shared" si="18"/>
        <v>329</v>
      </c>
      <c r="BV231" s="6">
        <f t="shared" si="19"/>
        <v>0</v>
      </c>
      <c r="BW231" s="6">
        <f t="shared" si="20"/>
        <v>0</v>
      </c>
      <c r="BX231" s="54">
        <f t="shared" si="21"/>
        <v>227</v>
      </c>
      <c r="BY231" s="54">
        <f t="shared" si="22"/>
        <v>102</v>
      </c>
      <c r="BZ231" s="26">
        <f t="shared" si="23"/>
        <v>0</v>
      </c>
    </row>
    <row r="232" spans="1:78" ht="15">
      <c r="A232" s="28" t="s">
        <v>349</v>
      </c>
      <c r="B232" s="78" t="s">
        <v>5</v>
      </c>
      <c r="C232" s="54"/>
      <c r="E232" s="54"/>
      <c r="G232" s="27">
        <v>38</v>
      </c>
      <c r="I232" s="54"/>
      <c r="K232" s="54"/>
      <c r="M232" s="54"/>
      <c r="O232" s="54"/>
      <c r="Q232" s="54"/>
      <c r="S232" s="54"/>
      <c r="U232" s="54"/>
      <c r="W232" s="54"/>
      <c r="Y232" s="54"/>
      <c r="AA232" s="54"/>
      <c r="AC232" s="54"/>
      <c r="AE232" s="54"/>
      <c r="AG232" s="54"/>
      <c r="AI232" s="54"/>
      <c r="AK232" s="54"/>
      <c r="AM232" s="54"/>
      <c r="AO232" s="54"/>
      <c r="AQ232" s="54"/>
      <c r="AS232" s="54"/>
      <c r="BU232" s="54">
        <f t="shared" si="18"/>
        <v>0</v>
      </c>
      <c r="BV232" s="6">
        <f t="shared" si="19"/>
        <v>0</v>
      </c>
      <c r="BW232" s="6">
        <f t="shared" si="20"/>
        <v>0</v>
      </c>
      <c r="BX232" s="54">
        <f t="shared" si="21"/>
        <v>0</v>
      </c>
      <c r="BY232" s="54">
        <f t="shared" si="22"/>
        <v>0</v>
      </c>
      <c r="BZ232" s="26">
        <f t="shared" si="23"/>
        <v>0</v>
      </c>
    </row>
    <row r="233" spans="1:78" ht="15">
      <c r="A233" s="81" t="s">
        <v>305</v>
      </c>
      <c r="B233" s="78" t="s">
        <v>13</v>
      </c>
      <c r="E233" s="6">
        <v>25</v>
      </c>
      <c r="F233" s="5">
        <v>6</v>
      </c>
      <c r="G233" s="27" t="s">
        <v>331</v>
      </c>
      <c r="K233" s="54"/>
      <c r="M233" s="54"/>
      <c r="O233" s="54"/>
      <c r="Q233" s="54"/>
      <c r="S233" s="54"/>
      <c r="U233" s="54"/>
      <c r="W233" s="54"/>
      <c r="Y233" s="54"/>
      <c r="AA233" s="54"/>
      <c r="AC233" s="54"/>
      <c r="AE233" s="54"/>
      <c r="AG233" s="54"/>
      <c r="AI233" s="54"/>
      <c r="AK233" s="54"/>
      <c r="AM233" s="54"/>
      <c r="AO233" s="54"/>
      <c r="AQ233" s="54"/>
      <c r="AS233" s="54"/>
      <c r="BU233" s="54">
        <f t="shared" si="18"/>
        <v>6</v>
      </c>
      <c r="BV233" s="6">
        <f t="shared" si="19"/>
        <v>0</v>
      </c>
      <c r="BW233" s="6">
        <f t="shared" si="20"/>
        <v>0</v>
      </c>
      <c r="BX233" s="54">
        <f t="shared" si="21"/>
        <v>0</v>
      </c>
      <c r="BY233" s="54">
        <f t="shared" si="22"/>
        <v>6</v>
      </c>
      <c r="BZ233" s="26">
        <f t="shared" si="23"/>
        <v>0</v>
      </c>
    </row>
    <row r="234" spans="1:78" ht="15">
      <c r="A234" s="70" t="s">
        <v>206</v>
      </c>
      <c r="B234" s="78" t="s">
        <v>9</v>
      </c>
      <c r="C234" s="27">
        <v>32</v>
      </c>
      <c r="E234" s="54"/>
      <c r="G234" s="54"/>
      <c r="O234" s="58" t="s">
        <v>7</v>
      </c>
      <c r="Q234" s="58"/>
      <c r="S234" s="58"/>
      <c r="U234" s="58"/>
      <c r="W234" s="58"/>
      <c r="Y234" s="58"/>
      <c r="AA234" s="58" t="s">
        <v>7</v>
      </c>
      <c r="AC234" s="58"/>
      <c r="AE234" s="58" t="s">
        <v>249</v>
      </c>
      <c r="AG234" s="58"/>
      <c r="AI234" s="58"/>
      <c r="AK234" s="58">
        <v>33</v>
      </c>
      <c r="AM234" s="58"/>
      <c r="AO234" s="58"/>
      <c r="AQ234" s="54">
        <v>25</v>
      </c>
      <c r="AR234" s="23">
        <v>6</v>
      </c>
      <c r="AS234" s="58"/>
      <c r="AU234" s="54">
        <v>25</v>
      </c>
      <c r="AV234" s="53">
        <v>6</v>
      </c>
      <c r="BG234" s="58" t="s">
        <v>7</v>
      </c>
      <c r="BK234" s="54" t="s">
        <v>19</v>
      </c>
      <c r="BU234" s="54">
        <f t="shared" si="18"/>
        <v>12</v>
      </c>
      <c r="BV234" s="6">
        <f t="shared" si="19"/>
        <v>12</v>
      </c>
      <c r="BW234" s="6">
        <f t="shared" si="20"/>
        <v>0</v>
      </c>
      <c r="BX234" s="54">
        <f t="shared" si="21"/>
        <v>0</v>
      </c>
      <c r="BY234" s="54">
        <f t="shared" si="22"/>
        <v>0</v>
      </c>
      <c r="BZ234" s="26">
        <f t="shared" si="23"/>
        <v>0</v>
      </c>
    </row>
    <row r="235" spans="1:78" ht="15">
      <c r="A235" s="81" t="s">
        <v>306</v>
      </c>
      <c r="B235" s="78" t="s">
        <v>11</v>
      </c>
      <c r="C235" s="54"/>
      <c r="E235" s="27">
        <v>54</v>
      </c>
      <c r="G235" s="27">
        <v>46</v>
      </c>
      <c r="I235" s="27" t="s">
        <v>331</v>
      </c>
      <c r="K235" s="27"/>
      <c r="M235" s="27"/>
      <c r="O235" s="27"/>
      <c r="Q235" s="54">
        <v>30</v>
      </c>
      <c r="R235" s="15">
        <v>1</v>
      </c>
      <c r="S235" s="58" t="s">
        <v>331</v>
      </c>
      <c r="U235" s="58"/>
      <c r="W235" s="58"/>
      <c r="Y235" s="58"/>
      <c r="AA235" s="58"/>
      <c r="AC235" s="58"/>
      <c r="AE235" s="58"/>
      <c r="AG235" s="58"/>
      <c r="AI235" s="58"/>
      <c r="AK235" s="58"/>
      <c r="AM235" s="58"/>
      <c r="AO235" s="58"/>
      <c r="AQ235" s="58"/>
      <c r="AS235" s="58"/>
      <c r="AU235" s="58"/>
      <c r="AW235" s="58"/>
      <c r="AY235" s="58"/>
      <c r="BA235" s="58"/>
      <c r="BC235" s="58"/>
      <c r="BU235" s="54">
        <f t="shared" si="18"/>
        <v>1</v>
      </c>
      <c r="BV235" s="6">
        <f t="shared" si="19"/>
        <v>0</v>
      </c>
      <c r="BW235" s="6">
        <f t="shared" si="20"/>
        <v>0</v>
      </c>
      <c r="BX235" s="54">
        <f t="shared" si="21"/>
        <v>1</v>
      </c>
      <c r="BY235" s="54">
        <f t="shared" si="22"/>
        <v>0</v>
      </c>
      <c r="BZ235" s="26">
        <f t="shared" si="23"/>
        <v>0</v>
      </c>
    </row>
    <row r="236" spans="1:78" ht="15">
      <c r="A236" s="81" t="s">
        <v>356</v>
      </c>
      <c r="B236" s="78" t="s">
        <v>15</v>
      </c>
      <c r="C236" s="22"/>
      <c r="E236" s="6">
        <v>2</v>
      </c>
      <c r="F236" s="5">
        <v>80</v>
      </c>
      <c r="G236" s="25">
        <v>29</v>
      </c>
      <c r="H236" s="5">
        <v>2</v>
      </c>
      <c r="I236" s="25">
        <v>9</v>
      </c>
      <c r="J236" s="5">
        <v>29</v>
      </c>
      <c r="K236" s="54">
        <v>5</v>
      </c>
      <c r="L236" s="5">
        <v>45</v>
      </c>
      <c r="M236" s="54">
        <v>2</v>
      </c>
      <c r="N236" s="5">
        <v>80</v>
      </c>
      <c r="O236" s="54"/>
      <c r="Q236" s="58" t="s">
        <v>331</v>
      </c>
      <c r="S236" s="54">
        <v>26</v>
      </c>
      <c r="T236" s="15">
        <v>5</v>
      </c>
      <c r="U236" s="54">
        <v>6</v>
      </c>
      <c r="V236" s="15">
        <v>40</v>
      </c>
      <c r="W236" s="54">
        <v>11</v>
      </c>
      <c r="X236" s="23">
        <v>24</v>
      </c>
      <c r="Y236" s="54">
        <v>5</v>
      </c>
      <c r="Z236" s="23">
        <v>30</v>
      </c>
      <c r="AA236" s="54"/>
      <c r="AC236" s="54">
        <v>1</v>
      </c>
      <c r="AD236" s="23">
        <v>100</v>
      </c>
      <c r="AE236" s="58" t="s">
        <v>352</v>
      </c>
      <c r="AG236" s="25">
        <v>3</v>
      </c>
      <c r="AH236" s="23">
        <v>60</v>
      </c>
      <c r="AI236" s="54">
        <v>15</v>
      </c>
      <c r="AJ236" s="23">
        <v>16</v>
      </c>
      <c r="AK236" s="58">
        <v>44</v>
      </c>
      <c r="AM236" s="54">
        <v>3</v>
      </c>
      <c r="AN236" s="23">
        <v>60</v>
      </c>
      <c r="AO236" s="54">
        <v>17</v>
      </c>
      <c r="AP236" s="23">
        <v>14</v>
      </c>
      <c r="AQ236" s="58" t="s">
        <v>7</v>
      </c>
      <c r="AS236" s="58" t="s">
        <v>7</v>
      </c>
      <c r="AU236" s="58"/>
      <c r="AW236" s="54">
        <v>14</v>
      </c>
      <c r="AX236" s="53">
        <v>18</v>
      </c>
      <c r="AY236" s="54">
        <v>3</v>
      </c>
      <c r="AZ236" s="53">
        <v>60</v>
      </c>
      <c r="BA236" s="54">
        <v>14</v>
      </c>
      <c r="BB236" s="53">
        <v>18</v>
      </c>
      <c r="BC236" s="54">
        <v>8</v>
      </c>
      <c r="BD236" s="53">
        <v>32</v>
      </c>
      <c r="BI236" s="54">
        <v>22</v>
      </c>
      <c r="BJ236" s="53">
        <v>9</v>
      </c>
      <c r="BM236" s="54">
        <v>28</v>
      </c>
      <c r="BN236" s="77">
        <v>3</v>
      </c>
      <c r="BO236" s="54">
        <v>37</v>
      </c>
      <c r="BQ236" s="54">
        <v>27</v>
      </c>
      <c r="BR236" s="77">
        <v>4</v>
      </c>
      <c r="BS236" s="54">
        <v>3</v>
      </c>
      <c r="BT236" s="77">
        <v>60</v>
      </c>
      <c r="BU236" s="54">
        <f t="shared" si="18"/>
        <v>789</v>
      </c>
      <c r="BV236" s="6">
        <f t="shared" si="19"/>
        <v>0</v>
      </c>
      <c r="BW236" s="6">
        <f t="shared" si="20"/>
        <v>306</v>
      </c>
      <c r="BX236" s="54">
        <f t="shared" si="21"/>
        <v>113</v>
      </c>
      <c r="BY236" s="54">
        <f t="shared" si="22"/>
        <v>220</v>
      </c>
      <c r="BZ236" s="26">
        <f t="shared" si="23"/>
        <v>120</v>
      </c>
    </row>
    <row r="237" spans="1:78" ht="15">
      <c r="A237" s="81" t="s">
        <v>307</v>
      </c>
      <c r="B237" s="78" t="s">
        <v>12</v>
      </c>
      <c r="E237" s="27">
        <v>51</v>
      </c>
      <c r="G237" s="27">
        <v>58</v>
      </c>
      <c r="I237" s="27">
        <v>34</v>
      </c>
      <c r="K237" s="27" t="s">
        <v>7</v>
      </c>
      <c r="M237" s="27"/>
      <c r="O237" s="27"/>
      <c r="Q237" s="58" t="s">
        <v>331</v>
      </c>
      <c r="S237" s="58">
        <v>52</v>
      </c>
      <c r="U237" s="58" t="s">
        <v>7</v>
      </c>
      <c r="W237" s="58" t="s">
        <v>331</v>
      </c>
      <c r="Y237" s="58"/>
      <c r="AA237" s="58"/>
      <c r="AC237" s="58"/>
      <c r="AE237" s="58"/>
      <c r="AG237" s="58" t="s">
        <v>7</v>
      </c>
      <c r="AI237" s="58" t="s">
        <v>331</v>
      </c>
      <c r="AK237" s="58"/>
      <c r="AM237" s="58"/>
      <c r="AO237" s="58"/>
      <c r="AQ237" s="58"/>
      <c r="AS237" s="58"/>
      <c r="AU237" s="58"/>
      <c r="AW237" s="58"/>
      <c r="AY237" s="58"/>
      <c r="BA237" s="58"/>
      <c r="BC237" s="58"/>
      <c r="BU237" s="54">
        <f t="shared" si="18"/>
        <v>0</v>
      </c>
      <c r="BV237" s="6">
        <f t="shared" si="19"/>
        <v>0</v>
      </c>
      <c r="BW237" s="6">
        <f t="shared" si="20"/>
        <v>0</v>
      </c>
      <c r="BX237" s="54">
        <f t="shared" si="21"/>
        <v>0</v>
      </c>
      <c r="BY237" s="54">
        <f t="shared" si="22"/>
        <v>0</v>
      </c>
      <c r="BZ237" s="26">
        <f t="shared" si="23"/>
        <v>0</v>
      </c>
    </row>
    <row r="238" spans="1:78" ht="15">
      <c r="A238" s="70" t="s">
        <v>214</v>
      </c>
      <c r="B238" s="78" t="s">
        <v>10</v>
      </c>
      <c r="C238" s="27">
        <v>46</v>
      </c>
      <c r="E238" s="54"/>
      <c r="G238" s="58"/>
      <c r="I238" s="58"/>
      <c r="K238" s="58"/>
      <c r="M238" s="58"/>
      <c r="O238" s="54">
        <v>16</v>
      </c>
      <c r="P238" s="5">
        <v>15</v>
      </c>
      <c r="Q238" s="54"/>
      <c r="S238" s="54"/>
      <c r="U238" s="54"/>
      <c r="W238" s="54"/>
      <c r="Y238" s="54"/>
      <c r="AA238" s="58">
        <v>52</v>
      </c>
      <c r="AC238" s="58"/>
      <c r="AE238" s="58">
        <v>46</v>
      </c>
      <c r="AG238" s="58"/>
      <c r="AI238" s="58"/>
      <c r="AK238" s="58">
        <v>37</v>
      </c>
      <c r="AM238" s="58"/>
      <c r="AO238" s="58"/>
      <c r="AQ238" s="58">
        <v>31</v>
      </c>
      <c r="AS238" s="58"/>
      <c r="AU238" s="58">
        <v>33</v>
      </c>
      <c r="AW238" s="58"/>
      <c r="AY238" s="58"/>
      <c r="BA238" s="58"/>
      <c r="BC238" s="58"/>
      <c r="BG238" s="58" t="s">
        <v>7</v>
      </c>
      <c r="BK238" s="54">
        <v>35</v>
      </c>
      <c r="BU238" s="54">
        <f t="shared" si="18"/>
        <v>15</v>
      </c>
      <c r="BV238" s="6">
        <f t="shared" si="19"/>
        <v>15</v>
      </c>
      <c r="BW238" s="6">
        <f t="shared" si="20"/>
        <v>0</v>
      </c>
      <c r="BX238" s="54">
        <f t="shared" si="21"/>
        <v>0</v>
      </c>
      <c r="BY238" s="54">
        <f t="shared" si="22"/>
        <v>0</v>
      </c>
      <c r="BZ238" s="26">
        <f t="shared" si="23"/>
        <v>0</v>
      </c>
    </row>
    <row r="239" spans="1:78" ht="15">
      <c r="A239" s="81" t="s">
        <v>308</v>
      </c>
      <c r="B239" s="78" t="s">
        <v>10</v>
      </c>
      <c r="E239" s="27">
        <v>50</v>
      </c>
      <c r="G239" s="54"/>
      <c r="I239" s="54"/>
      <c r="K239" s="54"/>
      <c r="M239" s="54"/>
      <c r="O239" s="54"/>
      <c r="Q239" s="54"/>
      <c r="S239" s="58">
        <v>37</v>
      </c>
      <c r="U239" s="58"/>
      <c r="W239" s="54">
        <v>27</v>
      </c>
      <c r="X239" s="23">
        <v>4</v>
      </c>
      <c r="Y239" s="54"/>
      <c r="AA239" s="54"/>
      <c r="AC239" s="54"/>
      <c r="AE239" s="54"/>
      <c r="AG239" s="25">
        <v>21</v>
      </c>
      <c r="AH239" s="23">
        <v>10</v>
      </c>
      <c r="AI239" s="58">
        <v>33</v>
      </c>
      <c r="AK239" s="58"/>
      <c r="AM239" s="58" t="s">
        <v>331</v>
      </c>
      <c r="AO239" s="58">
        <v>33</v>
      </c>
      <c r="AQ239" s="58"/>
      <c r="AS239" s="58"/>
      <c r="AU239" s="58"/>
      <c r="AW239" s="58">
        <v>40</v>
      </c>
      <c r="AY239" s="22" t="s">
        <v>7</v>
      </c>
      <c r="BA239" s="22"/>
      <c r="BC239" s="22"/>
      <c r="BU239" s="54">
        <f t="shared" si="18"/>
        <v>14</v>
      </c>
      <c r="BV239" s="6">
        <f t="shared" si="19"/>
        <v>0</v>
      </c>
      <c r="BW239" s="6">
        <f t="shared" si="20"/>
        <v>0</v>
      </c>
      <c r="BX239" s="54">
        <f t="shared" si="21"/>
        <v>0</v>
      </c>
      <c r="BY239" s="54">
        <f t="shared" si="22"/>
        <v>4</v>
      </c>
      <c r="BZ239" s="26">
        <f t="shared" si="23"/>
        <v>10</v>
      </c>
    </row>
    <row r="240" spans="1:78" ht="15">
      <c r="A240" s="81" t="s">
        <v>663</v>
      </c>
      <c r="B240" s="78" t="s">
        <v>1</v>
      </c>
      <c r="E240" s="6">
        <v>21</v>
      </c>
      <c r="F240" s="5">
        <v>10</v>
      </c>
      <c r="G240" s="25">
        <v>27</v>
      </c>
      <c r="H240" s="5">
        <v>4</v>
      </c>
      <c r="I240" s="25">
        <v>2</v>
      </c>
      <c r="J240" s="5">
        <v>80</v>
      </c>
      <c r="K240" s="27">
        <v>52</v>
      </c>
      <c r="M240" s="27">
        <v>40</v>
      </c>
      <c r="O240" s="27"/>
      <c r="Q240" s="54">
        <v>12</v>
      </c>
      <c r="R240" s="15">
        <v>22</v>
      </c>
      <c r="S240" s="54">
        <v>29</v>
      </c>
      <c r="T240" s="15">
        <v>2</v>
      </c>
      <c r="U240" s="54"/>
      <c r="W240" s="54">
        <v>7</v>
      </c>
      <c r="X240" s="23">
        <v>36</v>
      </c>
      <c r="Y240" s="54"/>
      <c r="AA240" s="54"/>
      <c r="AC240" s="54"/>
      <c r="AE240" s="54"/>
      <c r="AG240" s="25">
        <v>7</v>
      </c>
      <c r="AH240" s="23">
        <v>36</v>
      </c>
      <c r="AI240" s="54">
        <v>13</v>
      </c>
      <c r="AJ240" s="23">
        <v>20</v>
      </c>
      <c r="AK240" s="54"/>
      <c r="AM240" s="54">
        <v>7</v>
      </c>
      <c r="AN240" s="23">
        <v>36</v>
      </c>
      <c r="AO240" s="54">
        <v>3</v>
      </c>
      <c r="AP240" s="23">
        <v>60</v>
      </c>
      <c r="AQ240" s="58">
        <v>67</v>
      </c>
      <c r="AS240" s="54">
        <v>7</v>
      </c>
      <c r="AT240" s="23">
        <v>36</v>
      </c>
      <c r="AW240" s="58">
        <v>33</v>
      </c>
      <c r="AY240" s="54" t="s">
        <v>19</v>
      </c>
      <c r="BA240" s="54">
        <v>20</v>
      </c>
      <c r="BB240" s="53">
        <v>11</v>
      </c>
      <c r="BM240" s="54">
        <v>18</v>
      </c>
      <c r="BN240" s="77">
        <v>13</v>
      </c>
      <c r="BO240" s="54">
        <v>11</v>
      </c>
      <c r="BP240" s="77">
        <v>24</v>
      </c>
      <c r="BQ240" s="54">
        <v>12</v>
      </c>
      <c r="BR240" s="77">
        <v>22</v>
      </c>
      <c r="BS240" s="54">
        <v>1</v>
      </c>
      <c r="BT240" s="77">
        <v>100</v>
      </c>
      <c r="BU240" s="54">
        <f t="shared" si="18"/>
        <v>512</v>
      </c>
      <c r="BV240" s="6">
        <f t="shared" si="19"/>
        <v>0</v>
      </c>
      <c r="BW240" s="6">
        <f t="shared" si="20"/>
        <v>0</v>
      </c>
      <c r="BX240" s="54">
        <f t="shared" si="21"/>
        <v>175</v>
      </c>
      <c r="BY240" s="54">
        <f t="shared" si="22"/>
        <v>265</v>
      </c>
      <c r="BZ240" s="26">
        <f t="shared" si="23"/>
        <v>72</v>
      </c>
    </row>
    <row r="241" spans="1:78" ht="15">
      <c r="A241" s="81" t="s">
        <v>309</v>
      </c>
      <c r="B241" s="78" t="s">
        <v>9</v>
      </c>
      <c r="C241" s="54"/>
      <c r="E241" s="27">
        <v>44</v>
      </c>
      <c r="G241" s="27">
        <v>61</v>
      </c>
      <c r="I241" s="27">
        <v>45</v>
      </c>
      <c r="K241" s="27"/>
      <c r="M241" s="27"/>
      <c r="O241" s="27"/>
      <c r="Q241" s="58">
        <v>51</v>
      </c>
      <c r="S241" s="6">
        <v>16</v>
      </c>
      <c r="T241" s="15">
        <v>15</v>
      </c>
      <c r="U241" s="54"/>
      <c r="W241" s="58">
        <v>42</v>
      </c>
      <c r="Y241" s="58"/>
      <c r="AA241" s="58"/>
      <c r="AC241" s="58"/>
      <c r="AE241" s="58"/>
      <c r="AG241" s="58"/>
      <c r="AI241" s="58"/>
      <c r="AK241" s="58"/>
      <c r="AM241" s="58">
        <v>34</v>
      </c>
      <c r="AO241" s="54">
        <v>26</v>
      </c>
      <c r="AP241" s="23">
        <v>5</v>
      </c>
      <c r="AQ241" s="58"/>
      <c r="AS241" s="58"/>
      <c r="AU241" s="58"/>
      <c r="AW241" s="58">
        <v>43</v>
      </c>
      <c r="AY241" s="54">
        <v>29</v>
      </c>
      <c r="AZ241" s="53">
        <v>2</v>
      </c>
      <c r="BA241" s="58">
        <v>48</v>
      </c>
      <c r="BC241" s="58"/>
      <c r="BM241" s="54">
        <v>18</v>
      </c>
      <c r="BN241" s="77">
        <v>13</v>
      </c>
      <c r="BO241" s="54">
        <v>40</v>
      </c>
      <c r="BQ241" s="54">
        <v>50</v>
      </c>
      <c r="BU241" s="54">
        <f t="shared" si="18"/>
        <v>35</v>
      </c>
      <c r="BV241" s="6">
        <f t="shared" si="19"/>
        <v>0</v>
      </c>
      <c r="BW241" s="6">
        <f t="shared" si="20"/>
        <v>0</v>
      </c>
      <c r="BX241" s="54">
        <f t="shared" si="21"/>
        <v>0</v>
      </c>
      <c r="BY241" s="54">
        <f t="shared" si="22"/>
        <v>33</v>
      </c>
      <c r="BZ241" s="26">
        <f t="shared" si="23"/>
        <v>2</v>
      </c>
    </row>
    <row r="242" spans="1:78" ht="15">
      <c r="A242" s="70" t="s">
        <v>212</v>
      </c>
      <c r="B242" s="78" t="s">
        <v>1</v>
      </c>
      <c r="C242" s="27" t="s">
        <v>7</v>
      </c>
      <c r="K242" s="54"/>
      <c r="M242" s="54"/>
      <c r="O242" s="58">
        <v>43</v>
      </c>
      <c r="Q242" s="58"/>
      <c r="S242" s="58"/>
      <c r="U242" s="58"/>
      <c r="W242" s="58"/>
      <c r="Y242" s="58"/>
      <c r="AA242" s="54">
        <v>24</v>
      </c>
      <c r="AB242" s="23">
        <v>7</v>
      </c>
      <c r="AC242" s="54"/>
      <c r="AE242" s="54">
        <v>25</v>
      </c>
      <c r="AF242" s="23">
        <v>6</v>
      </c>
      <c r="AG242" s="54"/>
      <c r="AI242" s="54"/>
      <c r="AK242" s="58">
        <v>41</v>
      </c>
      <c r="AM242" s="58"/>
      <c r="AO242" s="58"/>
      <c r="AQ242" s="54">
        <v>16</v>
      </c>
      <c r="AR242" s="23">
        <v>15</v>
      </c>
      <c r="AS242" s="58"/>
      <c r="AU242" s="58" t="s">
        <v>7</v>
      </c>
      <c r="AW242" s="58"/>
      <c r="AY242" s="58"/>
      <c r="BA242" s="58"/>
      <c r="BC242" s="58"/>
      <c r="BE242" s="54">
        <v>23</v>
      </c>
      <c r="BF242" s="53">
        <v>8</v>
      </c>
      <c r="BG242" s="54">
        <v>20</v>
      </c>
      <c r="BH242" s="53">
        <v>11</v>
      </c>
      <c r="BK242" s="54">
        <v>11</v>
      </c>
      <c r="BL242" s="69">
        <v>24</v>
      </c>
      <c r="BU242" s="54">
        <f t="shared" si="18"/>
        <v>71</v>
      </c>
      <c r="BV242" s="6">
        <f t="shared" si="19"/>
        <v>63</v>
      </c>
      <c r="BW242" s="6">
        <f t="shared" si="20"/>
        <v>0</v>
      </c>
      <c r="BX242" s="54">
        <f t="shared" si="21"/>
        <v>0</v>
      </c>
      <c r="BY242" s="54">
        <f t="shared" si="22"/>
        <v>0</v>
      </c>
      <c r="BZ242" s="26">
        <f t="shared" si="23"/>
        <v>8</v>
      </c>
    </row>
    <row r="243" spans="1:78" ht="15">
      <c r="A243" s="81" t="s">
        <v>638</v>
      </c>
      <c r="B243" s="81" t="s">
        <v>167</v>
      </c>
      <c r="E243" s="54"/>
      <c r="G243" s="54"/>
      <c r="I243" s="54"/>
      <c r="K243" s="54"/>
      <c r="M243" s="54"/>
      <c r="O243" s="54"/>
      <c r="Q243" s="54"/>
      <c r="S243" s="54"/>
      <c r="U243" s="54"/>
      <c r="W243" s="54"/>
      <c r="Y243" s="54"/>
      <c r="AA243" s="54"/>
      <c r="AC243" s="54"/>
      <c r="AE243" s="54"/>
      <c r="AG243" s="54"/>
      <c r="AI243" s="54"/>
      <c r="AK243" s="54"/>
      <c r="AM243" s="54"/>
      <c r="AO243" s="54"/>
      <c r="AQ243" s="54"/>
      <c r="AS243" s="54"/>
      <c r="BG243" s="58">
        <v>53</v>
      </c>
      <c r="BU243" s="54">
        <f t="shared" si="18"/>
        <v>0</v>
      </c>
      <c r="BV243" s="6">
        <f t="shared" si="19"/>
        <v>0</v>
      </c>
      <c r="BW243" s="6">
        <f t="shared" si="20"/>
        <v>0</v>
      </c>
      <c r="BX243" s="54">
        <f t="shared" si="21"/>
        <v>0</v>
      </c>
      <c r="BY243" s="54">
        <f t="shared" si="22"/>
        <v>0</v>
      </c>
      <c r="BZ243" s="26">
        <f t="shared" si="23"/>
        <v>0</v>
      </c>
    </row>
    <row r="244" spans="1:78" ht="15">
      <c r="A244" s="70" t="s">
        <v>216</v>
      </c>
      <c r="B244" s="78" t="s">
        <v>10</v>
      </c>
      <c r="C244" s="27" t="s">
        <v>7</v>
      </c>
      <c r="E244" s="54"/>
      <c r="G244" s="54"/>
      <c r="I244" s="54"/>
      <c r="K244" s="54"/>
      <c r="M244" s="54"/>
      <c r="O244" s="54"/>
      <c r="Q244" s="54"/>
      <c r="S244" s="54"/>
      <c r="U244" s="54"/>
      <c r="W244" s="54"/>
      <c r="Y244" s="54"/>
      <c r="AA244" s="54"/>
      <c r="AC244" s="54"/>
      <c r="AE244" s="54"/>
      <c r="AG244" s="54"/>
      <c r="AI244" s="54"/>
      <c r="AK244" s="54"/>
      <c r="AM244" s="54"/>
      <c r="AO244" s="54"/>
      <c r="AQ244" s="54"/>
      <c r="AS244" s="54"/>
      <c r="BU244" s="54">
        <f t="shared" si="18"/>
        <v>0</v>
      </c>
      <c r="BV244" s="6">
        <f t="shared" si="19"/>
        <v>0</v>
      </c>
      <c r="BW244" s="6">
        <f t="shared" si="20"/>
        <v>0</v>
      </c>
      <c r="BX244" s="54">
        <f t="shared" si="21"/>
        <v>0</v>
      </c>
      <c r="BY244" s="54">
        <f t="shared" si="22"/>
        <v>0</v>
      </c>
      <c r="BZ244" s="26">
        <f t="shared" si="23"/>
        <v>0</v>
      </c>
    </row>
    <row r="245" spans="1:78" ht="15">
      <c r="A245" s="81" t="s">
        <v>648</v>
      </c>
      <c r="B245" s="78" t="s">
        <v>18</v>
      </c>
      <c r="C245" s="27"/>
      <c r="G245" s="54"/>
      <c r="I245" s="54"/>
      <c r="K245" s="54"/>
      <c r="M245" s="54"/>
      <c r="Q245" s="54"/>
      <c r="S245" s="54"/>
      <c r="U245" s="54"/>
      <c r="W245" s="54"/>
      <c r="Y245" s="54"/>
      <c r="AA245" s="54"/>
      <c r="AC245" s="54"/>
      <c r="AE245" s="54"/>
      <c r="AG245" s="54"/>
      <c r="AI245" s="54"/>
      <c r="AK245" s="54"/>
      <c r="AM245" s="54"/>
      <c r="AO245" s="54"/>
      <c r="AQ245" s="54"/>
      <c r="AS245" s="54"/>
      <c r="BI245" s="54" t="s">
        <v>7</v>
      </c>
      <c r="BU245" s="54">
        <f t="shared" si="18"/>
        <v>0</v>
      </c>
      <c r="BV245" s="6">
        <f t="shared" si="19"/>
        <v>0</v>
      </c>
      <c r="BW245" s="6">
        <f t="shared" si="20"/>
        <v>0</v>
      </c>
      <c r="BX245" s="54">
        <f t="shared" si="21"/>
        <v>0</v>
      </c>
      <c r="BY245" s="54">
        <f t="shared" si="22"/>
        <v>0</v>
      </c>
      <c r="BZ245" s="26">
        <f t="shared" si="23"/>
        <v>0</v>
      </c>
    </row>
    <row r="246" spans="1:78" ht="15">
      <c r="A246" s="70" t="s">
        <v>215</v>
      </c>
      <c r="B246" s="78" t="s">
        <v>4</v>
      </c>
      <c r="C246" s="54">
        <v>17</v>
      </c>
      <c r="D246" s="5">
        <v>14</v>
      </c>
      <c r="M246" s="54"/>
      <c r="O246" s="58">
        <v>31</v>
      </c>
      <c r="Q246" s="58"/>
      <c r="S246" s="58"/>
      <c r="U246" s="58"/>
      <c r="W246" s="58"/>
      <c r="Y246" s="58"/>
      <c r="AA246" s="58"/>
      <c r="AC246" s="58"/>
      <c r="AE246" s="54">
        <v>19</v>
      </c>
      <c r="AF246" s="23">
        <v>12</v>
      </c>
      <c r="AG246" s="54"/>
      <c r="AI246" s="54"/>
      <c r="AK246" s="58">
        <v>32</v>
      </c>
      <c r="AM246" s="58"/>
      <c r="AO246" s="58"/>
      <c r="AQ246" s="54">
        <v>23</v>
      </c>
      <c r="AR246" s="23">
        <v>8</v>
      </c>
      <c r="AS246" s="58"/>
      <c r="AU246" s="58">
        <v>31</v>
      </c>
      <c r="AW246" s="58"/>
      <c r="AY246" s="58"/>
      <c r="BA246" s="58"/>
      <c r="BC246" s="58"/>
      <c r="BE246" s="54" t="s">
        <v>468</v>
      </c>
      <c r="BG246" s="58">
        <v>44</v>
      </c>
      <c r="BK246" s="54">
        <v>16</v>
      </c>
      <c r="BL246" s="69">
        <v>15</v>
      </c>
      <c r="BU246" s="54">
        <f t="shared" si="18"/>
        <v>49</v>
      </c>
      <c r="BV246" s="6">
        <f t="shared" si="19"/>
        <v>49</v>
      </c>
      <c r="BW246" s="6">
        <f t="shared" si="20"/>
        <v>0</v>
      </c>
      <c r="BX246" s="54">
        <f t="shared" si="21"/>
        <v>0</v>
      </c>
      <c r="BY246" s="54">
        <f t="shared" si="22"/>
        <v>0</v>
      </c>
      <c r="BZ246" s="26">
        <f t="shared" si="23"/>
        <v>0</v>
      </c>
    </row>
    <row r="247" spans="1:78" ht="15">
      <c r="A247" s="70" t="s">
        <v>199</v>
      </c>
      <c r="B247" s="78" t="s">
        <v>14</v>
      </c>
      <c r="C247" s="27">
        <v>40</v>
      </c>
      <c r="K247" s="54"/>
      <c r="M247" s="54"/>
      <c r="O247" s="58" t="s">
        <v>7</v>
      </c>
      <c r="Q247" s="58"/>
      <c r="S247" s="58"/>
      <c r="U247" s="58"/>
      <c r="W247" s="58"/>
      <c r="Y247" s="58"/>
      <c r="AA247" s="58">
        <v>45</v>
      </c>
      <c r="AC247" s="58"/>
      <c r="AE247" s="58">
        <v>39</v>
      </c>
      <c r="AG247" s="58"/>
      <c r="AI247" s="58"/>
      <c r="AK247" s="58"/>
      <c r="AM247" s="58"/>
      <c r="AO247" s="58"/>
      <c r="AQ247" s="58"/>
      <c r="AS247" s="58"/>
      <c r="AU247" s="58"/>
      <c r="AW247" s="58"/>
      <c r="AY247" s="58"/>
      <c r="BA247" s="58"/>
      <c r="BC247" s="58"/>
      <c r="BK247" s="54" t="s">
        <v>7</v>
      </c>
      <c r="BU247" s="54">
        <f t="shared" si="18"/>
        <v>0</v>
      </c>
      <c r="BV247" s="6">
        <f t="shared" si="19"/>
        <v>0</v>
      </c>
      <c r="BW247" s="6">
        <f t="shared" si="20"/>
        <v>0</v>
      </c>
      <c r="BX247" s="54">
        <f t="shared" si="21"/>
        <v>0</v>
      </c>
      <c r="BY247" s="54">
        <f t="shared" si="22"/>
        <v>0</v>
      </c>
      <c r="BZ247" s="26">
        <f t="shared" si="23"/>
        <v>0</v>
      </c>
    </row>
    <row r="248" spans="1:78" ht="15">
      <c r="A248" s="70" t="s">
        <v>185</v>
      </c>
      <c r="B248" s="78" t="s">
        <v>14</v>
      </c>
      <c r="C248" s="54">
        <v>26</v>
      </c>
      <c r="D248" s="5">
        <v>5</v>
      </c>
      <c r="E248" s="54"/>
      <c r="G248" s="54"/>
      <c r="I248" s="54"/>
      <c r="K248" s="54"/>
      <c r="M248" s="54"/>
      <c r="O248" s="58" t="s">
        <v>7</v>
      </c>
      <c r="Q248" s="58"/>
      <c r="S248" s="58"/>
      <c r="U248" s="58"/>
      <c r="W248" s="58"/>
      <c r="Y248" s="58"/>
      <c r="AA248" s="54">
        <v>11</v>
      </c>
      <c r="AB248" s="23">
        <v>24</v>
      </c>
      <c r="AC248" s="54"/>
      <c r="AE248" s="54">
        <v>27</v>
      </c>
      <c r="AG248" s="25"/>
      <c r="AI248" s="25"/>
      <c r="AK248" s="54">
        <v>23</v>
      </c>
      <c r="AL248" s="23">
        <v>8</v>
      </c>
      <c r="AM248" s="54"/>
      <c r="AO248" s="54"/>
      <c r="AQ248" s="54">
        <v>18</v>
      </c>
      <c r="AR248" s="23">
        <v>13</v>
      </c>
      <c r="AS248" s="54"/>
      <c r="AU248" s="54">
        <v>18</v>
      </c>
      <c r="AV248" s="53">
        <v>13</v>
      </c>
      <c r="BG248" s="58">
        <v>40</v>
      </c>
      <c r="BK248" s="54">
        <v>6</v>
      </c>
      <c r="BL248" s="69">
        <v>40</v>
      </c>
      <c r="BU248" s="54">
        <f t="shared" si="18"/>
        <v>103</v>
      </c>
      <c r="BV248" s="6">
        <f t="shared" si="19"/>
        <v>103</v>
      </c>
      <c r="BW248" s="6">
        <f t="shared" si="20"/>
        <v>0</v>
      </c>
      <c r="BX248" s="54">
        <f t="shared" si="21"/>
        <v>0</v>
      </c>
      <c r="BY248" s="54">
        <f t="shared" si="22"/>
        <v>0</v>
      </c>
      <c r="BZ248" s="26">
        <f t="shared" si="23"/>
        <v>0</v>
      </c>
    </row>
    <row r="249" spans="1:78" ht="15">
      <c r="A249" s="81" t="s">
        <v>441</v>
      </c>
      <c r="B249" s="78" t="s">
        <v>111</v>
      </c>
      <c r="C249" s="54"/>
      <c r="K249" s="54"/>
      <c r="M249" s="54"/>
      <c r="O249" s="54"/>
      <c r="Q249" s="58" t="s">
        <v>331</v>
      </c>
      <c r="S249" s="58">
        <v>60</v>
      </c>
      <c r="U249" s="58"/>
      <c r="W249" s="58" t="s">
        <v>331</v>
      </c>
      <c r="Y249" s="58"/>
      <c r="AA249" s="58"/>
      <c r="AC249" s="58"/>
      <c r="AE249" s="58"/>
      <c r="AG249" s="25">
        <v>30</v>
      </c>
      <c r="AI249" s="58">
        <v>45</v>
      </c>
      <c r="AK249" s="58"/>
      <c r="AM249" s="58"/>
      <c r="AO249" s="58"/>
      <c r="AQ249" s="58"/>
      <c r="AS249" s="58"/>
      <c r="AU249" s="58"/>
      <c r="AW249" s="58">
        <v>56</v>
      </c>
      <c r="AY249" s="58">
        <v>36</v>
      </c>
      <c r="BA249" s="58"/>
      <c r="BC249" s="58"/>
      <c r="BU249" s="54">
        <f t="shared" si="18"/>
        <v>0</v>
      </c>
      <c r="BV249" s="6">
        <f t="shared" si="19"/>
        <v>0</v>
      </c>
      <c r="BW249" s="6">
        <f t="shared" si="20"/>
        <v>0</v>
      </c>
      <c r="BX249" s="54">
        <f t="shared" si="21"/>
        <v>0</v>
      </c>
      <c r="BY249" s="54">
        <f t="shared" si="22"/>
        <v>0</v>
      </c>
      <c r="BZ249" s="26">
        <f t="shared" si="23"/>
        <v>0</v>
      </c>
    </row>
    <row r="250" spans="1:78" ht="15">
      <c r="A250" s="81" t="s">
        <v>591</v>
      </c>
      <c r="B250" s="78" t="s">
        <v>111</v>
      </c>
      <c r="E250" s="54"/>
      <c r="G250" s="54"/>
      <c r="I250" s="54"/>
      <c r="K250" s="54"/>
      <c r="M250" s="54"/>
      <c r="O250" s="54"/>
      <c r="Q250" s="58"/>
      <c r="S250" s="58"/>
      <c r="U250" s="58"/>
      <c r="W250" s="58"/>
      <c r="Y250" s="58"/>
      <c r="AA250" s="58"/>
      <c r="AC250" s="58"/>
      <c r="AE250" s="58"/>
      <c r="AG250" s="25"/>
      <c r="AI250" s="58"/>
      <c r="AK250" s="58"/>
      <c r="AM250" s="58"/>
      <c r="AO250" s="58"/>
      <c r="AQ250" s="58">
        <v>63</v>
      </c>
      <c r="AS250" s="58"/>
      <c r="AU250" s="58"/>
      <c r="AW250" s="58"/>
      <c r="AY250" s="58"/>
      <c r="BA250" s="58"/>
      <c r="BC250" s="58"/>
      <c r="BU250" s="54">
        <f t="shared" si="18"/>
        <v>0</v>
      </c>
      <c r="BV250" s="6">
        <f t="shared" si="19"/>
        <v>0</v>
      </c>
      <c r="BW250" s="6">
        <f t="shared" si="20"/>
        <v>0</v>
      </c>
      <c r="BX250" s="54">
        <f t="shared" si="21"/>
        <v>0</v>
      </c>
      <c r="BY250" s="54">
        <f t="shared" si="22"/>
        <v>0</v>
      </c>
      <c r="BZ250" s="26">
        <f t="shared" si="23"/>
        <v>0</v>
      </c>
    </row>
    <row r="251" spans="1:78" ht="15">
      <c r="A251" s="70" t="s">
        <v>590</v>
      </c>
      <c r="B251" s="78" t="s">
        <v>587</v>
      </c>
      <c r="C251" s="27"/>
      <c r="E251" s="27"/>
      <c r="G251" s="27"/>
      <c r="I251" s="27"/>
      <c r="K251" s="27"/>
      <c r="M251" s="27"/>
      <c r="O251" s="27"/>
      <c r="Q251" s="27"/>
      <c r="S251" s="27"/>
      <c r="U251" s="27"/>
      <c r="W251" s="27"/>
      <c r="Y251" s="27"/>
      <c r="AA251" s="27"/>
      <c r="AC251" s="27"/>
      <c r="AE251" s="27"/>
      <c r="AG251" s="25"/>
      <c r="AI251" s="58"/>
      <c r="AK251" s="58"/>
      <c r="AM251" s="58"/>
      <c r="AO251" s="58"/>
      <c r="AQ251" s="58" t="s">
        <v>7</v>
      </c>
      <c r="AS251" s="58"/>
      <c r="AU251" s="58"/>
      <c r="AW251" s="58"/>
      <c r="AY251" s="58"/>
      <c r="BA251" s="58"/>
      <c r="BC251" s="58"/>
      <c r="BU251" s="54">
        <f t="shared" si="18"/>
        <v>0</v>
      </c>
      <c r="BV251" s="6">
        <f t="shared" si="19"/>
        <v>0</v>
      </c>
      <c r="BW251" s="6">
        <f t="shared" si="20"/>
        <v>0</v>
      </c>
      <c r="BX251" s="54">
        <f t="shared" si="21"/>
        <v>0</v>
      </c>
      <c r="BY251" s="54">
        <f t="shared" si="22"/>
        <v>0</v>
      </c>
      <c r="BZ251" s="26">
        <f t="shared" si="23"/>
        <v>0</v>
      </c>
    </row>
    <row r="252" spans="1:78" ht="15">
      <c r="A252" s="81" t="s">
        <v>486</v>
      </c>
      <c r="B252" s="81" t="s">
        <v>10</v>
      </c>
      <c r="G252" s="54"/>
      <c r="O252" s="54"/>
      <c r="Q252" s="54"/>
      <c r="S252" s="54"/>
      <c r="U252" s="54"/>
      <c r="W252" s="58">
        <v>36</v>
      </c>
      <c r="Y252" s="58"/>
      <c r="AA252" s="58"/>
      <c r="AC252" s="58"/>
      <c r="AE252" s="58"/>
      <c r="AG252" s="58"/>
      <c r="AI252" s="58"/>
      <c r="AK252" s="58"/>
      <c r="AM252" s="58"/>
      <c r="AO252" s="58"/>
      <c r="AQ252" s="58"/>
      <c r="AS252" s="58"/>
      <c r="AU252" s="58"/>
      <c r="AW252" s="58"/>
      <c r="AY252" s="58"/>
      <c r="BA252" s="58"/>
      <c r="BC252" s="58"/>
      <c r="BU252" s="6">
        <f t="shared" si="18"/>
        <v>0</v>
      </c>
      <c r="BV252" s="6">
        <f t="shared" si="19"/>
        <v>0</v>
      </c>
      <c r="BW252" s="6">
        <f t="shared" si="20"/>
        <v>0</v>
      </c>
      <c r="BX252" s="6">
        <f t="shared" si="21"/>
        <v>0</v>
      </c>
      <c r="BY252" s="6">
        <f t="shared" si="22"/>
        <v>0</v>
      </c>
      <c r="BZ252" s="26">
        <f t="shared" si="23"/>
        <v>0</v>
      </c>
    </row>
    <row r="253" spans="1:78" ht="15">
      <c r="A253" s="81" t="s">
        <v>310</v>
      </c>
      <c r="B253" t="s">
        <v>8</v>
      </c>
      <c r="E253" s="27">
        <v>45</v>
      </c>
      <c r="G253" s="27">
        <v>39</v>
      </c>
      <c r="I253" s="54"/>
      <c r="K253" s="54">
        <v>13</v>
      </c>
      <c r="L253" s="5">
        <v>20</v>
      </c>
      <c r="M253" s="54">
        <v>8</v>
      </c>
      <c r="N253" s="5">
        <v>32</v>
      </c>
      <c r="O253" s="54"/>
      <c r="Q253" s="58">
        <v>32</v>
      </c>
      <c r="S253" s="58"/>
      <c r="U253" s="54">
        <v>27</v>
      </c>
      <c r="V253" s="15">
        <v>4</v>
      </c>
      <c r="W253" s="54"/>
      <c r="Y253" s="54"/>
      <c r="AA253" s="54"/>
      <c r="AC253" s="54" t="s">
        <v>19</v>
      </c>
      <c r="AE253" s="54"/>
      <c r="AG253" s="25">
        <v>16</v>
      </c>
      <c r="AH253" s="23">
        <v>15</v>
      </c>
      <c r="AI253" s="25"/>
      <c r="AK253" s="25"/>
      <c r="AM253" s="58" t="s">
        <v>331</v>
      </c>
      <c r="AO253" s="25"/>
      <c r="AQ253" s="25"/>
      <c r="AS253" s="25"/>
      <c r="AU253" s="25"/>
      <c r="AW253" s="25"/>
      <c r="AY253" s="25"/>
      <c r="BA253" s="54">
        <v>7</v>
      </c>
      <c r="BB253" s="53">
        <v>36</v>
      </c>
      <c r="BC253" s="54">
        <v>16</v>
      </c>
      <c r="BD253" s="53">
        <v>15</v>
      </c>
      <c r="BI253" s="54" t="s">
        <v>7</v>
      </c>
      <c r="BU253" s="6">
        <f t="shared" si="18"/>
        <v>122</v>
      </c>
      <c r="BV253" s="6">
        <f t="shared" si="19"/>
        <v>0</v>
      </c>
      <c r="BW253" s="6">
        <f t="shared" si="20"/>
        <v>71</v>
      </c>
      <c r="BX253" s="6">
        <f t="shared" si="21"/>
        <v>36</v>
      </c>
      <c r="BY253" s="6">
        <f t="shared" si="22"/>
        <v>0</v>
      </c>
      <c r="BZ253" s="26">
        <f t="shared" si="23"/>
        <v>15</v>
      </c>
    </row>
    <row r="254" spans="1:78" ht="15">
      <c r="A254" s="70" t="s">
        <v>211</v>
      </c>
      <c r="B254" s="78" t="s">
        <v>8</v>
      </c>
      <c r="C254" s="27" t="s">
        <v>7</v>
      </c>
      <c r="O254" s="6">
        <v>13</v>
      </c>
      <c r="P254" s="5">
        <v>20</v>
      </c>
      <c r="Q254" s="54"/>
      <c r="S254" s="54"/>
      <c r="U254" s="54"/>
      <c r="W254" s="54"/>
      <c r="Y254" s="54"/>
      <c r="AA254" s="58">
        <v>37</v>
      </c>
      <c r="AC254" s="58"/>
      <c r="AE254" s="58">
        <v>48</v>
      </c>
      <c r="AG254" s="58"/>
      <c r="AI254" s="58"/>
      <c r="AK254" s="58">
        <v>40</v>
      </c>
      <c r="AM254" s="58"/>
      <c r="AO254" s="58"/>
      <c r="AQ254" s="58">
        <v>36</v>
      </c>
      <c r="AS254" s="58"/>
      <c r="AU254" s="54">
        <v>15</v>
      </c>
      <c r="AV254" s="53">
        <v>16</v>
      </c>
      <c r="BG254" s="54">
        <v>11</v>
      </c>
      <c r="BH254" s="53">
        <v>24</v>
      </c>
      <c r="BK254" s="54">
        <v>7</v>
      </c>
      <c r="BL254" s="69">
        <v>36</v>
      </c>
      <c r="BU254" s="6">
        <f t="shared" si="18"/>
        <v>96</v>
      </c>
      <c r="BV254" s="6">
        <f t="shared" si="19"/>
        <v>96</v>
      </c>
      <c r="BW254" s="6">
        <f t="shared" si="20"/>
        <v>0</v>
      </c>
      <c r="BX254" s="6">
        <f t="shared" si="21"/>
        <v>0</v>
      </c>
      <c r="BY254" s="6">
        <f t="shared" si="22"/>
        <v>0</v>
      </c>
      <c r="BZ254" s="26">
        <f t="shared" si="23"/>
        <v>0</v>
      </c>
    </row>
    <row r="255" spans="1:78" ht="15">
      <c r="A255" s="70" t="s">
        <v>248</v>
      </c>
      <c r="B255" t="s">
        <v>4</v>
      </c>
      <c r="C255" s="27" t="s">
        <v>7</v>
      </c>
      <c r="E255" s="54"/>
      <c r="G255" s="58"/>
      <c r="I255" s="58"/>
      <c r="K255" s="58"/>
      <c r="M255" s="58"/>
      <c r="O255" s="58">
        <v>46</v>
      </c>
      <c r="Q255" s="58"/>
      <c r="S255" s="58"/>
      <c r="U255" s="58"/>
      <c r="W255" s="58"/>
      <c r="Y255" s="58"/>
      <c r="AA255" s="58" t="s">
        <v>7</v>
      </c>
      <c r="AC255" s="58" t="s">
        <v>7</v>
      </c>
      <c r="AE255" s="58" t="s">
        <v>7</v>
      </c>
      <c r="AG255" s="25">
        <v>29</v>
      </c>
      <c r="AH255" s="23">
        <v>2</v>
      </c>
      <c r="AI255" s="25"/>
      <c r="AK255" s="58" t="s">
        <v>7</v>
      </c>
      <c r="AM255" s="58"/>
      <c r="AO255" s="58"/>
      <c r="AQ255" s="58">
        <v>59</v>
      </c>
      <c r="AS255" s="58"/>
      <c r="AU255" s="58">
        <v>52</v>
      </c>
      <c r="AW255" s="58"/>
      <c r="AY255" s="58">
        <v>34</v>
      </c>
      <c r="BA255" s="58"/>
      <c r="BC255" s="58"/>
      <c r="BU255" s="6">
        <f t="shared" si="18"/>
        <v>2</v>
      </c>
      <c r="BV255" s="6">
        <f t="shared" si="19"/>
        <v>0</v>
      </c>
      <c r="BW255" s="6">
        <f t="shared" si="20"/>
        <v>0</v>
      </c>
      <c r="BX255" s="6">
        <f t="shared" si="21"/>
        <v>0</v>
      </c>
      <c r="BY255" s="6">
        <f t="shared" si="22"/>
        <v>0</v>
      </c>
      <c r="BZ255" s="26">
        <f t="shared" si="23"/>
        <v>2</v>
      </c>
    </row>
    <row r="256" spans="1:78" ht="15">
      <c r="A256" s="70" t="s">
        <v>348</v>
      </c>
      <c r="B256" s="78" t="s">
        <v>13</v>
      </c>
      <c r="C256" s="54"/>
      <c r="G256" s="27" t="s">
        <v>331</v>
      </c>
      <c r="I256" s="27">
        <v>47</v>
      </c>
      <c r="K256" s="27"/>
      <c r="M256" s="27"/>
      <c r="O256" s="27"/>
      <c r="Q256" s="27"/>
      <c r="S256" s="27"/>
      <c r="U256" s="27"/>
      <c r="W256" s="27"/>
      <c r="Y256" s="27"/>
      <c r="AA256" s="27"/>
      <c r="AC256" s="27"/>
      <c r="AE256" s="27"/>
      <c r="AG256" s="27"/>
      <c r="AI256" s="27"/>
      <c r="AK256" s="27"/>
      <c r="AM256" s="27"/>
      <c r="AO256" s="27"/>
      <c r="AQ256" s="27"/>
      <c r="AS256" s="27"/>
      <c r="AU256" s="27"/>
      <c r="AW256" s="27"/>
      <c r="AY256" s="27"/>
      <c r="BA256" s="27"/>
      <c r="BC256" s="27"/>
      <c r="BU256" s="6">
        <f t="shared" si="18"/>
        <v>0</v>
      </c>
      <c r="BV256" s="6">
        <f t="shared" si="19"/>
        <v>0</v>
      </c>
      <c r="BW256" s="6">
        <f t="shared" si="20"/>
        <v>0</v>
      </c>
      <c r="BX256" s="6">
        <f t="shared" si="21"/>
        <v>0</v>
      </c>
      <c r="BY256" s="6">
        <f t="shared" si="22"/>
        <v>0</v>
      </c>
      <c r="BZ256" s="26">
        <f t="shared" si="23"/>
        <v>0</v>
      </c>
    </row>
    <row r="257" spans="1:78" ht="15">
      <c r="A257" s="81" t="s">
        <v>311</v>
      </c>
      <c r="B257" t="s">
        <v>5</v>
      </c>
      <c r="C257" s="54"/>
      <c r="E257" s="54">
        <v>1</v>
      </c>
      <c r="F257" s="5">
        <v>100</v>
      </c>
      <c r="G257" s="25">
        <v>18</v>
      </c>
      <c r="H257" s="5">
        <v>13</v>
      </c>
      <c r="I257" s="25">
        <v>7</v>
      </c>
      <c r="J257" s="5">
        <v>36</v>
      </c>
      <c r="K257" s="25"/>
      <c r="M257" s="25"/>
      <c r="O257" s="25"/>
      <c r="Q257" s="54">
        <v>1</v>
      </c>
      <c r="R257" s="15">
        <v>100</v>
      </c>
      <c r="S257" s="54">
        <v>5</v>
      </c>
      <c r="T257" s="15">
        <v>45</v>
      </c>
      <c r="U257" s="54"/>
      <c r="W257" s="54">
        <v>1</v>
      </c>
      <c r="X257" s="23">
        <v>100</v>
      </c>
      <c r="Y257" s="54">
        <v>9</v>
      </c>
      <c r="Z257" s="23">
        <v>15</v>
      </c>
      <c r="AA257" s="54"/>
      <c r="AC257" s="54"/>
      <c r="AE257" s="54"/>
      <c r="AG257" s="54"/>
      <c r="AI257" s="54">
        <v>11</v>
      </c>
      <c r="AJ257" s="23">
        <v>24</v>
      </c>
      <c r="AK257" s="54"/>
      <c r="AM257" s="58" t="s">
        <v>331</v>
      </c>
      <c r="AO257" s="58" t="s">
        <v>331</v>
      </c>
      <c r="AQ257" s="54"/>
      <c r="AS257" s="54"/>
      <c r="AW257" s="54">
        <v>5</v>
      </c>
      <c r="AX257" s="53">
        <v>45</v>
      </c>
      <c r="BA257" s="54">
        <v>13</v>
      </c>
      <c r="BB257" s="53">
        <v>20</v>
      </c>
      <c r="BM257" s="54">
        <v>3</v>
      </c>
      <c r="BN257" s="77">
        <v>60</v>
      </c>
      <c r="BO257" s="54">
        <v>1</v>
      </c>
      <c r="BP257" s="77">
        <v>100</v>
      </c>
      <c r="BQ257" s="54">
        <v>5</v>
      </c>
      <c r="BR257" s="77">
        <v>45</v>
      </c>
      <c r="BS257" s="54">
        <v>11</v>
      </c>
      <c r="BT257" s="77">
        <v>24</v>
      </c>
      <c r="BU257" s="6">
        <f t="shared" si="18"/>
        <v>727</v>
      </c>
      <c r="BV257" s="6">
        <f t="shared" si="19"/>
        <v>0</v>
      </c>
      <c r="BW257" s="6">
        <f t="shared" si="20"/>
        <v>0</v>
      </c>
      <c r="BX257" s="6">
        <f t="shared" si="21"/>
        <v>214</v>
      </c>
      <c r="BY257" s="6">
        <f t="shared" si="22"/>
        <v>498</v>
      </c>
      <c r="BZ257" s="26">
        <f t="shared" si="23"/>
        <v>0</v>
      </c>
    </row>
    <row r="258" spans="1:78" ht="15">
      <c r="A258" s="66" t="s">
        <v>617</v>
      </c>
      <c r="B258" s="29" t="s">
        <v>612</v>
      </c>
      <c r="C258" s="54"/>
      <c r="Q258" s="54"/>
      <c r="S258" s="54"/>
      <c r="U258" s="54"/>
      <c r="W258" s="54"/>
      <c r="Y258" s="54"/>
      <c r="AA258" s="54"/>
      <c r="AC258" s="54"/>
      <c r="AE258" s="54"/>
      <c r="AG258" s="54"/>
      <c r="AI258" s="54"/>
      <c r="AK258" s="54"/>
      <c r="AM258" s="54"/>
      <c r="AO258" s="54"/>
      <c r="AQ258" s="54"/>
      <c r="AS258" s="54"/>
      <c r="BA258" s="58" t="s">
        <v>331</v>
      </c>
      <c r="BC258" s="58"/>
      <c r="BU258" s="6">
        <f>+D258+F258+H258+J258+L258+N258+P258+T258+R258+V258+X258+Z258+AB258+AD258+AF258+AH258+AJ258+AL258+AN258+AP258+AR258+AT258+AV258+AX258+AZ258+BB258+BD258+BF258+BH258+BJ258+BL258+BN258+BP258+BR258+BT258</f>
        <v>0</v>
      </c>
      <c r="BV258" s="6">
        <f aca="true" t="shared" si="24" ref="BV258:BV272">+D258+P258+AB258+AF258+AL258+AR258+AV258+BH258+BL258</f>
        <v>0</v>
      </c>
      <c r="BW258" s="6">
        <f aca="true" t="shared" si="25" ref="BW258:BW272">+L258+N258+V258+AD258+BD258+BJ258</f>
        <v>0</v>
      </c>
      <c r="BX258" s="6">
        <f aca="true" t="shared" si="26" ref="BX258:BX272">+H258+J258+R258+AN258+BB258+BR258</f>
        <v>0</v>
      </c>
      <c r="BY258" s="6">
        <f aca="true" t="shared" si="27" ref="BY258:BY272">+F258+T258+X258+AJ258+AP258+AX258+BN258+BP258+BT258</f>
        <v>0</v>
      </c>
      <c r="BZ258" s="26">
        <f aca="true" t="shared" si="28" ref="BZ258:BZ272">+AH258+AT258+AZ258+BF258</f>
        <v>0</v>
      </c>
    </row>
    <row r="259" spans="1:78" ht="15">
      <c r="A259" s="81" t="s">
        <v>312</v>
      </c>
      <c r="B259" t="s">
        <v>11</v>
      </c>
      <c r="C259" s="54"/>
      <c r="E259" s="27">
        <v>37</v>
      </c>
      <c r="G259" s="27">
        <v>35</v>
      </c>
      <c r="I259" s="27" t="s">
        <v>331</v>
      </c>
      <c r="K259" s="27"/>
      <c r="M259" s="27"/>
      <c r="O259" s="27"/>
      <c r="Q259" s="58">
        <v>48</v>
      </c>
      <c r="S259" s="58">
        <v>54</v>
      </c>
      <c r="U259" s="58"/>
      <c r="W259" s="58"/>
      <c r="Y259" s="58"/>
      <c r="AA259" s="58"/>
      <c r="AC259" s="58"/>
      <c r="AE259" s="58"/>
      <c r="AG259" s="58"/>
      <c r="AI259" s="58"/>
      <c r="AK259" s="58"/>
      <c r="AM259" s="58"/>
      <c r="AO259" s="58"/>
      <c r="AQ259" s="58"/>
      <c r="AS259" s="58"/>
      <c r="AU259" s="58"/>
      <c r="AW259" s="58"/>
      <c r="AY259" s="58"/>
      <c r="BA259" s="58"/>
      <c r="BC259" s="58"/>
      <c r="BU259" s="6">
        <f>+D259+F259+H259+J259+L259+N259+P259+T259+R259+V259+X259+Z259+AB259+AD259+AF259+AH259+AJ259+AL259+AN259+AP259+AR259+AT259+AV259+AX259+AZ259+BB259+BD259+BF259+BH259+BJ259+BL259+BN259+BP259+BR259+BT259</f>
        <v>0</v>
      </c>
      <c r="BV259" s="6">
        <f t="shared" si="24"/>
        <v>0</v>
      </c>
      <c r="BW259" s="6">
        <f t="shared" si="25"/>
        <v>0</v>
      </c>
      <c r="BX259" s="6">
        <f t="shared" si="26"/>
        <v>0</v>
      </c>
      <c r="BY259" s="6">
        <f t="shared" si="27"/>
        <v>0</v>
      </c>
      <c r="BZ259" s="26">
        <f t="shared" si="28"/>
        <v>0</v>
      </c>
    </row>
    <row r="260" spans="1:78" ht="15">
      <c r="A260" s="70" t="s">
        <v>218</v>
      </c>
      <c r="B260" t="s">
        <v>9</v>
      </c>
      <c r="C260" s="54">
        <v>19</v>
      </c>
      <c r="D260" s="5">
        <v>12</v>
      </c>
      <c r="E260" s="54"/>
      <c r="G260" s="54"/>
      <c r="I260" s="54"/>
      <c r="K260" s="54"/>
      <c r="M260" s="54"/>
      <c r="O260" s="54">
        <v>12</v>
      </c>
      <c r="P260" s="5">
        <v>22</v>
      </c>
      <c r="Q260" s="54"/>
      <c r="S260" s="54"/>
      <c r="U260" s="54"/>
      <c r="W260" s="54"/>
      <c r="Y260" s="54"/>
      <c r="AA260" s="58">
        <v>35</v>
      </c>
      <c r="AC260" s="58"/>
      <c r="AE260" s="54">
        <v>20</v>
      </c>
      <c r="AF260" s="23">
        <v>11</v>
      </c>
      <c r="AG260" s="54"/>
      <c r="AI260" s="54"/>
      <c r="AK260" s="58">
        <v>34</v>
      </c>
      <c r="AM260" s="58"/>
      <c r="AO260" s="58"/>
      <c r="AQ260" s="58" t="s">
        <v>7</v>
      </c>
      <c r="AS260" s="58"/>
      <c r="AU260" s="54">
        <v>23</v>
      </c>
      <c r="AV260" s="53">
        <v>8</v>
      </c>
      <c r="BG260" s="58">
        <v>48</v>
      </c>
      <c r="BK260" s="54">
        <v>21</v>
      </c>
      <c r="BL260" s="69">
        <v>10</v>
      </c>
      <c r="BU260" s="6">
        <f>+D260+F260+H260+J260+L260+N260+P260+T260+R260+V260+X260+Z260+AB260+AD260+AF260+AH260+AJ260+AL260+AN260+AP260+AR260+AT260+AV260+AX260+AZ260+BB260+BD260+BF260+BH260+BJ260+BL260+BN260+BP260+BR260+BT260</f>
        <v>63</v>
      </c>
      <c r="BV260" s="6">
        <f t="shared" si="24"/>
        <v>63</v>
      </c>
      <c r="BW260" s="6">
        <f t="shared" si="25"/>
        <v>0</v>
      </c>
      <c r="BX260" s="6">
        <f t="shared" si="26"/>
        <v>0</v>
      </c>
      <c r="BY260" s="6">
        <f t="shared" si="27"/>
        <v>0</v>
      </c>
      <c r="BZ260" s="26">
        <f t="shared" si="28"/>
        <v>0</v>
      </c>
    </row>
    <row r="261" spans="1:78" ht="15">
      <c r="A261" s="28" t="s">
        <v>630</v>
      </c>
      <c r="B261" s="78" t="s">
        <v>627</v>
      </c>
      <c r="W261" s="54"/>
      <c r="Y261" s="54"/>
      <c r="AA261" s="58"/>
      <c r="AC261" s="58"/>
      <c r="AE261" s="54"/>
      <c r="AG261" s="54"/>
      <c r="AI261" s="54"/>
      <c r="AK261" s="58"/>
      <c r="AM261" s="58"/>
      <c r="AO261" s="58"/>
      <c r="AQ261" s="58"/>
      <c r="AS261" s="58"/>
      <c r="BE261" s="54" t="s">
        <v>19</v>
      </c>
      <c r="BG261" s="58" t="s">
        <v>7</v>
      </c>
      <c r="BK261" s="54" t="s">
        <v>7</v>
      </c>
      <c r="BU261" s="6">
        <f>+D261+F261+H261+J261+L261+N261+P261+T261+R261+V261+X261+Z261+AB261+AD261+AF261+AH261+AJ261+AL261+AN261+AP261+AR261+AT261+AV261+AX261+AZ261+BB261+BD261+BF261+BH261+BJ261+BL261+BN261+BP261+BR261+BT261</f>
        <v>0</v>
      </c>
      <c r="BV261" s="6">
        <f t="shared" si="24"/>
        <v>0</v>
      </c>
      <c r="BW261" s="6">
        <f t="shared" si="25"/>
        <v>0</v>
      </c>
      <c r="BX261" s="6">
        <f t="shared" si="26"/>
        <v>0</v>
      </c>
      <c r="BY261" s="6">
        <f t="shared" si="27"/>
        <v>0</v>
      </c>
      <c r="BZ261" s="26">
        <f t="shared" si="28"/>
        <v>0</v>
      </c>
    </row>
    <row r="262" spans="1:78" ht="15">
      <c r="A262" s="70" t="s">
        <v>192</v>
      </c>
      <c r="B262" t="s">
        <v>16</v>
      </c>
      <c r="C262" s="27" t="s">
        <v>7</v>
      </c>
      <c r="E262" s="54"/>
      <c r="G262" s="54"/>
      <c r="I262" s="54"/>
      <c r="K262" s="54"/>
      <c r="M262" s="54"/>
      <c r="O262" s="54">
        <v>21</v>
      </c>
      <c r="P262" s="5">
        <v>10</v>
      </c>
      <c r="Q262" s="54"/>
      <c r="S262" s="54"/>
      <c r="U262" s="54"/>
      <c r="W262" s="54"/>
      <c r="Y262" s="54"/>
      <c r="AA262" s="58" t="s">
        <v>7</v>
      </c>
      <c r="AC262" s="58"/>
      <c r="AE262" s="54">
        <v>18</v>
      </c>
      <c r="AF262" s="23">
        <v>13</v>
      </c>
      <c r="AG262" s="54"/>
      <c r="AI262" s="54"/>
      <c r="AK262" s="58" t="s">
        <v>249</v>
      </c>
      <c r="AM262" s="58"/>
      <c r="AO262" s="58"/>
      <c r="AQ262" s="58">
        <v>35</v>
      </c>
      <c r="AS262" s="58"/>
      <c r="AU262" s="54">
        <v>10</v>
      </c>
      <c r="AV262" s="53">
        <v>26</v>
      </c>
      <c r="BG262" s="54">
        <v>24</v>
      </c>
      <c r="BK262" s="54" t="s">
        <v>19</v>
      </c>
      <c r="BU262" s="6">
        <f>+D262+F262+H262+J262+L262+N262+P262+T262+R262+V262+X262+Z262+AB262+AD262+AF262+AH262+AJ262+AL262+AN262+AP262+AR262+AT262+AV262+AX262+AZ262+BB262+BD262+BF262+BH262+BJ262+BL262+BN262+BP262+BR262+BT262</f>
        <v>49</v>
      </c>
      <c r="BV262" s="6">
        <f t="shared" si="24"/>
        <v>49</v>
      </c>
      <c r="BW262" s="6">
        <f t="shared" si="25"/>
        <v>0</v>
      </c>
      <c r="BX262" s="6">
        <f t="shared" si="26"/>
        <v>0</v>
      </c>
      <c r="BY262" s="6">
        <f t="shared" si="27"/>
        <v>0</v>
      </c>
      <c r="BZ262" s="26">
        <f t="shared" si="28"/>
        <v>0</v>
      </c>
    </row>
    <row r="263" spans="1:78" ht="15">
      <c r="A263" s="70" t="s">
        <v>414</v>
      </c>
      <c r="B263" s="70" t="s">
        <v>5</v>
      </c>
      <c r="K263" s="27" t="s">
        <v>7</v>
      </c>
      <c r="M263" s="27"/>
      <c r="O263" s="27"/>
      <c r="Q263" s="27"/>
      <c r="S263" s="27"/>
      <c r="U263" s="27"/>
      <c r="W263" s="27"/>
      <c r="Y263" s="27"/>
      <c r="AA263" s="27"/>
      <c r="AC263" s="27"/>
      <c r="AE263" s="27"/>
      <c r="AG263" s="27"/>
      <c r="AI263" s="27"/>
      <c r="AK263" s="27"/>
      <c r="AM263" s="27"/>
      <c r="AO263" s="27"/>
      <c r="AQ263" s="27"/>
      <c r="AS263" s="27"/>
      <c r="AU263" s="27"/>
      <c r="AW263" s="27"/>
      <c r="AY263" s="27"/>
      <c r="BA263" s="27"/>
      <c r="BC263" s="27"/>
      <c r="BU263" s="6">
        <f>+D263+F263+H263+J263+L263+N263+P263+T263+R263+V263+X263+Z263+AB263+AD263+AF263+AH263+AJ263+AL263+AN263+AP263+AR263+AT263+AV263+AX263+AZ263+BB263+BD263+BF263+BH263+BJ263+BL263+BN263+BP263+BR263+BT263</f>
        <v>0</v>
      </c>
      <c r="BV263" s="6">
        <f t="shared" si="24"/>
        <v>0</v>
      </c>
      <c r="BW263" s="6">
        <f t="shared" si="25"/>
        <v>0</v>
      </c>
      <c r="BX263" s="6">
        <f t="shared" si="26"/>
        <v>0</v>
      </c>
      <c r="BY263" s="6">
        <f t="shared" si="27"/>
        <v>0</v>
      </c>
      <c r="BZ263" s="26">
        <f t="shared" si="28"/>
        <v>0</v>
      </c>
    </row>
    <row r="264" spans="1:78" ht="15">
      <c r="A264" s="81" t="s">
        <v>313</v>
      </c>
      <c r="B264" t="s">
        <v>4</v>
      </c>
      <c r="E264" s="27">
        <v>54</v>
      </c>
      <c r="G264" s="27">
        <v>42</v>
      </c>
      <c r="I264" s="54"/>
      <c r="K264" s="54"/>
      <c r="M264" s="54"/>
      <c r="O264" s="54"/>
      <c r="Q264" s="58" t="s">
        <v>329</v>
      </c>
      <c r="S264" s="58"/>
      <c r="U264" s="58"/>
      <c r="W264" s="58"/>
      <c r="Y264" s="58"/>
      <c r="AA264" s="58"/>
      <c r="AC264" s="58"/>
      <c r="AE264" s="58"/>
      <c r="AG264" s="58"/>
      <c r="AI264" s="58"/>
      <c r="AK264" s="58"/>
      <c r="AM264" s="58" t="s">
        <v>331</v>
      </c>
      <c r="AO264" s="58"/>
      <c r="AQ264" s="58"/>
      <c r="AS264" s="58"/>
      <c r="AU264" s="58"/>
      <c r="AW264" s="58"/>
      <c r="AY264" s="58"/>
      <c r="BA264" s="58" t="s">
        <v>331</v>
      </c>
      <c r="BC264" s="58"/>
      <c r="BU264" s="6">
        <f>+D264+F264+H264+J264+L264+N264+P264+T264+R264+V264+X264+Z264+AB264+AD264+AF264+AH264+AJ264+AL264+AN264+AP264+AR264+AT264+AV264+AX264+AZ264+BB264+BD264+BF264+BH264+BJ264+BL264+BN264+BP264+BR264+BT264</f>
        <v>0</v>
      </c>
      <c r="BV264" s="6">
        <f t="shared" si="24"/>
        <v>0</v>
      </c>
      <c r="BW264" s="6">
        <f t="shared" si="25"/>
        <v>0</v>
      </c>
      <c r="BX264" s="6">
        <f t="shared" si="26"/>
        <v>0</v>
      </c>
      <c r="BY264" s="6">
        <f t="shared" si="27"/>
        <v>0</v>
      </c>
      <c r="BZ264" s="26">
        <f t="shared" si="28"/>
        <v>0</v>
      </c>
    </row>
    <row r="265" spans="1:78" ht="15">
      <c r="A265" s="66" t="s">
        <v>547</v>
      </c>
      <c r="B265" s="29" t="s">
        <v>9</v>
      </c>
      <c r="C265" s="54"/>
      <c r="AA265" s="54"/>
      <c r="AC265" s="54"/>
      <c r="AE265" s="58">
        <v>47</v>
      </c>
      <c r="AG265" s="58"/>
      <c r="AI265" s="58"/>
      <c r="AK265" s="58"/>
      <c r="AM265" s="58"/>
      <c r="AO265" s="58"/>
      <c r="AQ265" s="58"/>
      <c r="AS265" s="58"/>
      <c r="AU265" s="58"/>
      <c r="AW265" s="58"/>
      <c r="AY265" s="58"/>
      <c r="BA265" s="58"/>
      <c r="BC265" s="58"/>
      <c r="BU265" s="6">
        <f>+D265+F265+H265+J265+L265+N265+P265+T265+R265+V265+X265+Z265+AB265+AD265+AF265+AH265+AJ265+AL265+AN265+AP265+AR265+AT265+AV265+AX265+AZ265+BB265+BD265+BF265+BH265+BJ265+BL265+BN265+BP265+BR265+BT265</f>
        <v>0</v>
      </c>
      <c r="BV265" s="6">
        <f t="shared" si="24"/>
        <v>0</v>
      </c>
      <c r="BW265" s="6">
        <f t="shared" si="25"/>
        <v>0</v>
      </c>
      <c r="BX265" s="6">
        <f t="shared" si="26"/>
        <v>0</v>
      </c>
      <c r="BY265" s="6">
        <f t="shared" si="27"/>
        <v>0</v>
      </c>
      <c r="BZ265" s="26">
        <f t="shared" si="28"/>
        <v>0</v>
      </c>
    </row>
    <row r="266" spans="1:78" ht="15">
      <c r="A266" s="66" t="s">
        <v>440</v>
      </c>
      <c r="B266" s="78" t="s">
        <v>439</v>
      </c>
      <c r="K266" s="54"/>
      <c r="M266" s="54"/>
      <c r="O266" s="54"/>
      <c r="Q266" s="58">
        <v>55</v>
      </c>
      <c r="S266" s="58">
        <v>62</v>
      </c>
      <c r="U266" s="58"/>
      <c r="W266" s="58"/>
      <c r="Y266" s="58"/>
      <c r="AA266" s="58"/>
      <c r="AC266" s="58"/>
      <c r="AE266" s="58"/>
      <c r="AG266" s="58"/>
      <c r="AI266" s="58"/>
      <c r="AK266" s="58"/>
      <c r="AM266" s="58"/>
      <c r="AO266" s="58"/>
      <c r="AQ266" s="58"/>
      <c r="AS266" s="58"/>
      <c r="AU266" s="58"/>
      <c r="AW266" s="58"/>
      <c r="AY266" s="58"/>
      <c r="BA266" s="58"/>
      <c r="BC266" s="58"/>
      <c r="BU266" s="6">
        <f>+D266+F266+H266+J266+L266+N266+P266+T266+R266+V266+X266+Z266+AB266+AD266+AF266+AH266+AJ266+AL266+AN266+AP266+AR266+AT266+AV266+AX266+AZ266+BB266+BD266+BF266+BH266+BJ266+BL266+BN266+BP266+BR266+BT266</f>
        <v>0</v>
      </c>
      <c r="BV266" s="6">
        <f t="shared" si="24"/>
        <v>0</v>
      </c>
      <c r="BW266" s="6">
        <f t="shared" si="25"/>
        <v>0</v>
      </c>
      <c r="BX266" s="6">
        <f t="shared" si="26"/>
        <v>0</v>
      </c>
      <c r="BY266" s="6">
        <f t="shared" si="27"/>
        <v>0</v>
      </c>
      <c r="BZ266" s="26">
        <f t="shared" si="28"/>
        <v>0</v>
      </c>
    </row>
    <row r="267" spans="1:78" ht="15">
      <c r="A267" s="28" t="s">
        <v>247</v>
      </c>
      <c r="B267" t="s">
        <v>2</v>
      </c>
      <c r="C267" s="27" t="s">
        <v>7</v>
      </c>
      <c r="E267" s="54"/>
      <c r="G267" s="54"/>
      <c r="M267" s="27">
        <v>43</v>
      </c>
      <c r="O267" s="58">
        <v>48</v>
      </c>
      <c r="Q267" s="58"/>
      <c r="S267" s="58"/>
      <c r="U267" s="58"/>
      <c r="W267" s="58"/>
      <c r="Y267" s="58"/>
      <c r="AA267" s="58"/>
      <c r="AC267" s="58"/>
      <c r="AE267" s="58"/>
      <c r="AG267" s="58"/>
      <c r="AI267" s="58"/>
      <c r="AK267" s="58"/>
      <c r="AM267" s="58"/>
      <c r="AO267" s="58"/>
      <c r="AQ267" s="58">
        <v>45</v>
      </c>
      <c r="AS267" s="58"/>
      <c r="AU267" s="58">
        <v>44</v>
      </c>
      <c r="AW267" s="58"/>
      <c r="AY267" s="58"/>
      <c r="BA267" s="58"/>
      <c r="BC267" s="58"/>
      <c r="BK267" s="54" t="s">
        <v>7</v>
      </c>
      <c r="BU267" s="6">
        <f>+D267+F267+H267+J267+L267+N267+P267+T267+R267+V267+X267+Z267+AB267+AD267+AF267+AH267+AJ267+AL267+AN267+AP267+AR267+AT267+AV267+AX267+AZ267+BB267+BD267+BF267+BH267+BJ267+BL267+BN267+BP267+BR267+BT267</f>
        <v>0</v>
      </c>
      <c r="BV267" s="6">
        <f t="shared" si="24"/>
        <v>0</v>
      </c>
      <c r="BW267" s="6">
        <f t="shared" si="25"/>
        <v>0</v>
      </c>
      <c r="BX267" s="6">
        <f t="shared" si="26"/>
        <v>0</v>
      </c>
      <c r="BY267" s="6">
        <f t="shared" si="27"/>
        <v>0</v>
      </c>
      <c r="BZ267" s="26">
        <f t="shared" si="28"/>
        <v>0</v>
      </c>
    </row>
    <row r="268" spans="1:78" ht="15">
      <c r="A268" s="28" t="s">
        <v>418</v>
      </c>
      <c r="B268" s="70" t="s">
        <v>4</v>
      </c>
      <c r="K268" s="27">
        <v>57</v>
      </c>
      <c r="M268" s="27" t="s">
        <v>7</v>
      </c>
      <c r="O268" s="27"/>
      <c r="Q268" s="27"/>
      <c r="S268" s="27"/>
      <c r="U268" s="58">
        <v>56</v>
      </c>
      <c r="W268" s="58"/>
      <c r="Y268" s="58"/>
      <c r="AA268" s="58"/>
      <c r="AC268" s="58"/>
      <c r="AE268" s="58"/>
      <c r="AG268" s="58"/>
      <c r="AI268" s="58"/>
      <c r="AK268" s="58"/>
      <c r="AM268" s="58"/>
      <c r="AO268" s="58"/>
      <c r="AQ268" s="58"/>
      <c r="AS268" s="58"/>
      <c r="AU268" s="58"/>
      <c r="AW268" s="58"/>
      <c r="AY268" s="58"/>
      <c r="BA268" s="58"/>
      <c r="BC268" s="58"/>
      <c r="BI268" s="54">
        <v>44</v>
      </c>
      <c r="BU268" s="6">
        <f>+D268+F268+H268+J268+L268+N268+P268+T268+R268+V268+X268+Z268+AB268+AD268+AF268+AH268+AJ268+AL268+AN268+AP268+AR268+AT268+AV268+AX268+AZ268+BB268+BD268+BF268+BH268+BJ268+BL268+BN268+BP268+BR268+BT268</f>
        <v>0</v>
      </c>
      <c r="BV268" s="6">
        <f t="shared" si="24"/>
        <v>0</v>
      </c>
      <c r="BW268" s="6">
        <f t="shared" si="25"/>
        <v>0</v>
      </c>
      <c r="BX268" s="6">
        <f t="shared" si="26"/>
        <v>0</v>
      </c>
      <c r="BY268" s="6">
        <f t="shared" si="27"/>
        <v>0</v>
      </c>
      <c r="BZ268" s="13">
        <f t="shared" si="28"/>
        <v>0</v>
      </c>
    </row>
    <row r="269" spans="1:78" ht="15">
      <c r="A269" s="70" t="s">
        <v>233</v>
      </c>
      <c r="B269" t="s">
        <v>109</v>
      </c>
      <c r="C269" s="27">
        <v>31</v>
      </c>
      <c r="E269" s="27">
        <v>42</v>
      </c>
      <c r="G269" s="27">
        <v>43</v>
      </c>
      <c r="I269" s="27" t="s">
        <v>331</v>
      </c>
      <c r="K269" s="27" t="s">
        <v>249</v>
      </c>
      <c r="M269" s="27" t="s">
        <v>7</v>
      </c>
      <c r="O269" s="58">
        <v>47</v>
      </c>
      <c r="Q269" s="58" t="s">
        <v>331</v>
      </c>
      <c r="S269" s="54">
        <v>21</v>
      </c>
      <c r="T269" s="15">
        <v>10</v>
      </c>
      <c r="U269" s="54"/>
      <c r="W269" s="54">
        <v>27</v>
      </c>
      <c r="X269" s="23">
        <v>4</v>
      </c>
      <c r="Y269" s="54"/>
      <c r="AA269" s="58">
        <v>46</v>
      </c>
      <c r="AC269" s="58"/>
      <c r="AE269" s="58">
        <v>41</v>
      </c>
      <c r="AG269" s="25" t="s">
        <v>553</v>
      </c>
      <c r="AI269" s="58" t="s">
        <v>329</v>
      </c>
      <c r="AK269" s="58">
        <v>38</v>
      </c>
      <c r="AM269" s="58">
        <v>33</v>
      </c>
      <c r="AO269" s="58" t="s">
        <v>331</v>
      </c>
      <c r="AQ269" s="58">
        <v>44</v>
      </c>
      <c r="AS269" s="22" t="s">
        <v>331</v>
      </c>
      <c r="AU269" s="58">
        <v>33</v>
      </c>
      <c r="AW269" s="58">
        <v>46</v>
      </c>
      <c r="AY269" s="54">
        <v>2</v>
      </c>
      <c r="AZ269" s="53">
        <v>80</v>
      </c>
      <c r="BA269" s="58" t="s">
        <v>331</v>
      </c>
      <c r="BC269" s="58"/>
      <c r="BE269" s="54">
        <v>15</v>
      </c>
      <c r="BF269" s="53">
        <v>16</v>
      </c>
      <c r="BG269" s="58">
        <v>33</v>
      </c>
      <c r="BK269" s="54">
        <v>39</v>
      </c>
      <c r="BM269" s="54">
        <v>36</v>
      </c>
      <c r="BO269" s="54">
        <v>32</v>
      </c>
      <c r="BQ269" s="54">
        <v>33</v>
      </c>
      <c r="BU269" s="6">
        <f>+D269+F269+H269+J269+L269+N269+P269+T269+R269+V269+X269+Z269+AB269+AD269+AF269+AH269+AJ269+AL269+AN269+AP269+AR269+AT269+AV269+AX269+AZ269+BB269+BD269+BF269+BH269+BJ269+BL269+BN269+BP269+BR269+BT269</f>
        <v>110</v>
      </c>
      <c r="BV269" s="6">
        <f t="shared" si="24"/>
        <v>0</v>
      </c>
      <c r="BW269" s="6">
        <f t="shared" si="25"/>
        <v>0</v>
      </c>
      <c r="BX269" s="6">
        <f t="shared" si="26"/>
        <v>0</v>
      </c>
      <c r="BY269" s="6">
        <f t="shared" si="27"/>
        <v>14</v>
      </c>
      <c r="BZ269" s="13">
        <f t="shared" si="28"/>
        <v>96</v>
      </c>
    </row>
    <row r="270" spans="1:78" ht="15">
      <c r="A270" s="70" t="s">
        <v>465</v>
      </c>
      <c r="B270" t="s">
        <v>166</v>
      </c>
      <c r="C270" s="54"/>
      <c r="M270" s="54"/>
      <c r="O270" s="54"/>
      <c r="Q270" s="54"/>
      <c r="S270" s="54"/>
      <c r="U270" s="58">
        <v>51</v>
      </c>
      <c r="W270" s="58"/>
      <c r="Y270" s="58"/>
      <c r="AA270" s="58"/>
      <c r="AC270" s="58"/>
      <c r="AE270" s="58"/>
      <c r="AG270" s="58"/>
      <c r="AI270" s="58"/>
      <c r="AK270" s="58"/>
      <c r="AM270" s="58"/>
      <c r="AO270" s="58"/>
      <c r="AQ270" s="58" t="s">
        <v>7</v>
      </c>
      <c r="AS270" s="58"/>
      <c r="AU270" s="58"/>
      <c r="AW270" s="58"/>
      <c r="AY270" s="58"/>
      <c r="BA270" s="58">
        <v>51</v>
      </c>
      <c r="BC270" s="58">
        <v>49</v>
      </c>
      <c r="BK270" s="54" t="s">
        <v>7</v>
      </c>
      <c r="BU270" s="6">
        <f>+D270+F270+H270+J270+L270+N270+P270+T270+R270+V270+X270+Z270+AB270+AD270+AF270+AH270+AJ270+AL270+AN270+AP270+AR270+AT270+AV270+AX270+AZ270+BB270+BD270+BF270+BH270+BJ270+BL270+BN270+BP270+BR270+BT270</f>
        <v>0</v>
      </c>
      <c r="BV270" s="6">
        <f t="shared" si="24"/>
        <v>0</v>
      </c>
      <c r="BW270" s="6">
        <f t="shared" si="25"/>
        <v>0</v>
      </c>
      <c r="BX270" s="6">
        <f t="shared" si="26"/>
        <v>0</v>
      </c>
      <c r="BY270" s="6">
        <f t="shared" si="27"/>
        <v>0</v>
      </c>
      <c r="BZ270" s="13">
        <f t="shared" si="28"/>
        <v>0</v>
      </c>
    </row>
    <row r="271" spans="1:78" ht="15">
      <c r="A271" s="70" t="s">
        <v>172</v>
      </c>
      <c r="B271" s="78" t="s">
        <v>8</v>
      </c>
      <c r="C271" s="6">
        <v>6</v>
      </c>
      <c r="D271" s="5">
        <v>40</v>
      </c>
      <c r="E271" s="6">
        <v>4</v>
      </c>
      <c r="F271" s="5">
        <v>50</v>
      </c>
      <c r="G271" s="25">
        <v>9</v>
      </c>
      <c r="H271" s="5">
        <v>29</v>
      </c>
      <c r="I271" s="27" t="s">
        <v>331</v>
      </c>
      <c r="K271" s="27">
        <v>31</v>
      </c>
      <c r="M271" s="54">
        <v>25</v>
      </c>
      <c r="N271" s="5">
        <v>6</v>
      </c>
      <c r="O271" s="54">
        <v>4</v>
      </c>
      <c r="P271" s="5">
        <v>50</v>
      </c>
      <c r="Q271" s="54">
        <v>6</v>
      </c>
      <c r="R271" s="15">
        <v>40</v>
      </c>
      <c r="S271" s="54">
        <v>1</v>
      </c>
      <c r="T271" s="15">
        <v>100</v>
      </c>
      <c r="U271" s="58">
        <v>49</v>
      </c>
      <c r="W271" s="54">
        <v>2</v>
      </c>
      <c r="X271" s="23">
        <v>80</v>
      </c>
      <c r="Y271" s="54"/>
      <c r="AA271" s="54">
        <v>30</v>
      </c>
      <c r="AC271" s="54"/>
      <c r="AE271" s="54">
        <v>10</v>
      </c>
      <c r="AF271" s="23">
        <v>26</v>
      </c>
      <c r="AG271" s="25">
        <v>14</v>
      </c>
      <c r="AH271" s="23">
        <v>18</v>
      </c>
      <c r="AI271" s="54">
        <v>13</v>
      </c>
      <c r="AJ271" s="23">
        <v>20</v>
      </c>
      <c r="AK271" s="54">
        <v>21</v>
      </c>
      <c r="AL271" s="23">
        <v>10</v>
      </c>
      <c r="AM271" s="54">
        <v>6</v>
      </c>
      <c r="AN271" s="23">
        <v>40</v>
      </c>
      <c r="AO271" s="54">
        <v>13</v>
      </c>
      <c r="AP271" s="23">
        <v>20</v>
      </c>
      <c r="AQ271" s="54">
        <v>13</v>
      </c>
      <c r="AR271" s="23">
        <v>20</v>
      </c>
      <c r="AS271" s="54">
        <v>2</v>
      </c>
      <c r="AT271" s="23">
        <v>80</v>
      </c>
      <c r="AU271" s="54">
        <v>17</v>
      </c>
      <c r="AV271" s="53">
        <v>14</v>
      </c>
      <c r="AW271" s="54">
        <v>16</v>
      </c>
      <c r="AX271" s="53">
        <v>15</v>
      </c>
      <c r="AY271" s="54">
        <v>5</v>
      </c>
      <c r="AZ271" s="53">
        <v>45</v>
      </c>
      <c r="BM271" s="54">
        <v>14</v>
      </c>
      <c r="BN271" s="77">
        <v>18</v>
      </c>
      <c r="BO271" s="54">
        <v>29</v>
      </c>
      <c r="BP271" s="77">
        <v>2</v>
      </c>
      <c r="BQ271" s="54">
        <v>37</v>
      </c>
      <c r="BS271" s="54" t="s">
        <v>329</v>
      </c>
      <c r="BU271" s="6">
        <f>+D271+F271+H271+J271+L271+N271+P271+T271+R271+V271+X271+Z271+AB271+AD271+AF271+AH271+AJ271+AL271+AN271+AP271+AR271+AT271+AV271+AX271+AZ271+BB271+BD271+BF271+BH271+BJ271+BL271+BN271+BP271+BR271+BT271</f>
        <v>723</v>
      </c>
      <c r="BV271" s="6">
        <f t="shared" si="24"/>
        <v>160</v>
      </c>
      <c r="BW271" s="6">
        <f t="shared" si="25"/>
        <v>6</v>
      </c>
      <c r="BX271" s="6">
        <f t="shared" si="26"/>
        <v>109</v>
      </c>
      <c r="BY271" s="6">
        <f t="shared" si="27"/>
        <v>305</v>
      </c>
      <c r="BZ271" s="13">
        <f t="shared" si="28"/>
        <v>143</v>
      </c>
    </row>
    <row r="272" spans="1:78" ht="15">
      <c r="A272" s="70" t="s">
        <v>447</v>
      </c>
      <c r="B272" s="70" t="s">
        <v>8</v>
      </c>
      <c r="Q272" s="58">
        <v>36</v>
      </c>
      <c r="S272" s="58">
        <v>50</v>
      </c>
      <c r="U272" s="58"/>
      <c r="W272" s="58">
        <v>41</v>
      </c>
      <c r="Y272" s="58"/>
      <c r="AA272" s="58"/>
      <c r="AC272" s="58"/>
      <c r="AE272" s="58"/>
      <c r="AG272" s="34"/>
      <c r="AI272" s="54">
        <v>30</v>
      </c>
      <c r="AJ272" s="23">
        <v>1</v>
      </c>
      <c r="AK272" s="58"/>
      <c r="AM272" s="54">
        <v>24</v>
      </c>
      <c r="AN272" s="23">
        <v>7</v>
      </c>
      <c r="AO272" s="58">
        <v>34</v>
      </c>
      <c r="AQ272" s="58"/>
      <c r="AS272" s="58"/>
      <c r="AU272" s="58"/>
      <c r="AW272" s="54">
        <v>18</v>
      </c>
      <c r="AX272" s="53">
        <v>13</v>
      </c>
      <c r="BA272" s="58">
        <v>39</v>
      </c>
      <c r="BC272" s="58"/>
      <c r="BM272" s="54">
        <v>54</v>
      </c>
      <c r="BO272" s="54">
        <v>48</v>
      </c>
      <c r="BQ272" s="54">
        <v>42</v>
      </c>
      <c r="BU272" s="6">
        <f>+D272+F272+H272+J272+L272+N272+P272+T272+R272+V272+X272+Z272+AB272+AD272+AF272+AH272+AJ272+AL272+AN272+AP272+AR272+AT272+AV272+AX272+AZ272+BB272+BD272+BF272+BH272+BJ272+BL272+BN272+BP272+BR272+BT272</f>
        <v>21</v>
      </c>
      <c r="BV272" s="6">
        <f t="shared" si="24"/>
        <v>0</v>
      </c>
      <c r="BW272" s="6">
        <f t="shared" si="25"/>
        <v>0</v>
      </c>
      <c r="BX272" s="6">
        <f t="shared" si="26"/>
        <v>7</v>
      </c>
      <c r="BY272" s="6">
        <f t="shared" si="27"/>
        <v>14</v>
      </c>
      <c r="BZ272" s="13">
        <f t="shared" si="28"/>
        <v>0</v>
      </c>
    </row>
  </sheetData>
  <sheetProtection/>
  <mergeCells count="35">
    <mergeCell ref="BS1:BT1"/>
    <mergeCell ref="Q1:R1"/>
    <mergeCell ref="BO1:BP1"/>
    <mergeCell ref="BM1:BN1"/>
    <mergeCell ref="BK1:BL1"/>
    <mergeCell ref="BI1:BJ1"/>
    <mergeCell ref="BG1:BH1"/>
    <mergeCell ref="AW1:AX1"/>
    <mergeCell ref="BE1:BF1"/>
    <mergeCell ref="BQ1:BR1"/>
    <mergeCell ref="AS1:AT1"/>
    <mergeCell ref="O1:P1"/>
    <mergeCell ref="BC1:BD1"/>
    <mergeCell ref="BA1:BB1"/>
    <mergeCell ref="AY1:AZ1"/>
    <mergeCell ref="AQ1:AR1"/>
    <mergeCell ref="U1:V1"/>
    <mergeCell ref="AM1:AN1"/>
    <mergeCell ref="AU1:AV1"/>
    <mergeCell ref="C1:D1"/>
    <mergeCell ref="G1:H1"/>
    <mergeCell ref="I1:J1"/>
    <mergeCell ref="E1:F1"/>
    <mergeCell ref="K1:L1"/>
    <mergeCell ref="S1:T1"/>
    <mergeCell ref="M1:N1"/>
    <mergeCell ref="Y1:Z1"/>
    <mergeCell ref="W1:X1"/>
    <mergeCell ref="AK1:AL1"/>
    <mergeCell ref="AC1:AD1"/>
    <mergeCell ref="AO1:AP1"/>
    <mergeCell ref="AI1:AJ1"/>
    <mergeCell ref="AG1:AH1"/>
    <mergeCell ref="AE1:AF1"/>
    <mergeCell ref="AA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206"/>
  <sheetViews>
    <sheetView zoomScale="85" zoomScaleNormal="85" zoomScalePageLayoutView="0" workbookViewId="0" topLeftCell="A1">
      <pane xSplit="2" ySplit="1" topLeftCell="A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4" bestFit="1" customWidth="1"/>
    <col min="28" max="28" width="5.28125" style="23" customWidth="1"/>
    <col min="29" max="29" width="5.8515625" style="24" bestFit="1" customWidth="1"/>
    <col min="30" max="30" width="5.28125" style="23" customWidth="1"/>
    <col min="31" max="31" width="5.8515625" style="24" bestFit="1" customWidth="1"/>
    <col min="32" max="32" width="5.28125" style="23" customWidth="1"/>
    <col min="33" max="33" width="5.8515625" style="24" bestFit="1" customWidth="1"/>
    <col min="34" max="34" width="5.28125" style="23" customWidth="1"/>
    <col min="35" max="35" width="5.8515625" style="24" bestFit="1" customWidth="1"/>
    <col min="36" max="36" width="5.28125" style="23" customWidth="1"/>
    <col min="37" max="37" width="5.8515625" style="24" bestFit="1" customWidth="1"/>
    <col min="38" max="38" width="5.28125" style="23" customWidth="1"/>
    <col min="39" max="39" width="5.8515625" style="24" bestFit="1" customWidth="1"/>
    <col min="40" max="40" width="5.28125" style="23" customWidth="1"/>
    <col min="41" max="41" width="5.8515625" style="24" bestFit="1" customWidth="1"/>
    <col min="42" max="42" width="5.28125" style="23" customWidth="1"/>
    <col min="43" max="43" width="5.8515625" style="54" bestFit="1" customWidth="1"/>
    <col min="44" max="44" width="5.28125" style="53" customWidth="1"/>
    <col min="45" max="45" width="5.28125" style="54" customWidth="1"/>
    <col min="46" max="46" width="5.28125" style="53" customWidth="1"/>
    <col min="47" max="47" width="5.28125" style="54" customWidth="1"/>
    <col min="48" max="48" width="5.28125" style="53" customWidth="1"/>
    <col min="49" max="49" width="5.8515625" style="54" bestFit="1" customWidth="1"/>
    <col min="50" max="50" width="5.28125" style="53" customWidth="1"/>
    <col min="51" max="51" width="5.28125" style="54" customWidth="1"/>
    <col min="52" max="52" width="5.28125" style="53" customWidth="1"/>
    <col min="53" max="53" width="5.28125" style="54" customWidth="1"/>
    <col min="54" max="54" width="5.28125" style="53" customWidth="1"/>
    <col min="55" max="55" width="5.8515625" style="54" bestFit="1" customWidth="1"/>
    <col min="56" max="56" width="5.28125" style="53" customWidth="1"/>
    <col min="57" max="57" width="5.8515625" style="54" bestFit="1" customWidth="1"/>
    <col min="58" max="58" width="5.28125" style="53" customWidth="1"/>
    <col min="59" max="59" width="5.28125" style="54" customWidth="1"/>
    <col min="60" max="60" width="5.28125" style="69" customWidth="1"/>
    <col min="61" max="61" width="5.28125" style="54" customWidth="1"/>
    <col min="62" max="62" width="5.28125" style="77" customWidth="1"/>
    <col min="63" max="63" width="5.28125" style="54" customWidth="1"/>
    <col min="64" max="64" width="5.28125" style="77" customWidth="1"/>
    <col min="65" max="65" width="5.28125" style="54" customWidth="1"/>
    <col min="66" max="66" width="5.28125" style="77" customWidth="1"/>
    <col min="67" max="67" width="7.140625" style="26" customWidth="1"/>
    <col min="68" max="71" width="7.140625" style="6" customWidth="1"/>
    <col min="72" max="72" width="7.140625" style="13" customWidth="1"/>
  </cols>
  <sheetData>
    <row r="1" spans="1:72" s="1" customFormat="1" ht="30.75" customHeight="1" thickBot="1">
      <c r="A1" s="11"/>
      <c r="C1" s="84" t="s">
        <v>158</v>
      </c>
      <c r="D1" s="85"/>
      <c r="E1" s="84" t="s">
        <v>157</v>
      </c>
      <c r="F1" s="85"/>
      <c r="G1" s="84" t="s">
        <v>332</v>
      </c>
      <c r="H1" s="85"/>
      <c r="I1" s="84" t="s">
        <v>354</v>
      </c>
      <c r="J1" s="85"/>
      <c r="K1" s="84" t="s">
        <v>392</v>
      </c>
      <c r="L1" s="85"/>
      <c r="M1" s="84" t="s">
        <v>395</v>
      </c>
      <c r="N1" s="85"/>
      <c r="O1" s="84" t="s">
        <v>353</v>
      </c>
      <c r="P1" s="85"/>
      <c r="Q1" s="84" t="s">
        <v>438</v>
      </c>
      <c r="R1" s="85"/>
      <c r="S1" s="84" t="s">
        <v>456</v>
      </c>
      <c r="T1" s="85"/>
      <c r="U1" s="84" t="s">
        <v>470</v>
      </c>
      <c r="V1" s="85"/>
      <c r="W1" s="84" t="s">
        <v>477</v>
      </c>
      <c r="X1" s="85"/>
      <c r="Y1" s="84" t="s">
        <v>473</v>
      </c>
      <c r="Z1" s="85"/>
      <c r="AA1" s="84" t="s">
        <v>488</v>
      </c>
      <c r="AB1" s="85"/>
      <c r="AC1" s="84" t="s">
        <v>489</v>
      </c>
      <c r="AD1" s="85"/>
      <c r="AE1" s="84" t="s">
        <v>515</v>
      </c>
      <c r="AF1" s="85"/>
      <c r="AG1" s="84" t="s">
        <v>544</v>
      </c>
      <c r="AH1" s="85"/>
      <c r="AI1" s="84" t="s">
        <v>552</v>
      </c>
      <c r="AJ1" s="85"/>
      <c r="AK1" s="84" t="s">
        <v>561</v>
      </c>
      <c r="AL1" s="85"/>
      <c r="AM1" s="84" t="s">
        <v>577</v>
      </c>
      <c r="AN1" s="85"/>
      <c r="AO1" s="84" t="s">
        <v>579</v>
      </c>
      <c r="AP1" s="85"/>
      <c r="AQ1" s="84" t="s">
        <v>578</v>
      </c>
      <c r="AR1" s="85"/>
      <c r="AS1" s="84" t="s">
        <v>609</v>
      </c>
      <c r="AT1" s="86"/>
      <c r="AU1" s="84" t="s">
        <v>628</v>
      </c>
      <c r="AV1" s="86"/>
      <c r="AW1" s="84" t="s">
        <v>629</v>
      </c>
      <c r="AX1" s="86"/>
      <c r="AY1" s="84" t="s">
        <v>634</v>
      </c>
      <c r="AZ1" s="86"/>
      <c r="BA1" s="84" t="s">
        <v>640</v>
      </c>
      <c r="BB1" s="86"/>
      <c r="BC1" s="84" t="s">
        <v>651</v>
      </c>
      <c r="BD1" s="86"/>
      <c r="BE1" s="84" t="s">
        <v>652</v>
      </c>
      <c r="BF1" s="86"/>
      <c r="BG1" s="84" t="s">
        <v>661</v>
      </c>
      <c r="BH1" s="86"/>
      <c r="BI1" s="84" t="s">
        <v>670</v>
      </c>
      <c r="BJ1" s="86"/>
      <c r="BK1" s="84" t="s">
        <v>672</v>
      </c>
      <c r="BL1" s="86"/>
      <c r="BM1" s="84" t="s">
        <v>684</v>
      </c>
      <c r="BN1" s="86"/>
      <c r="BO1" s="12" t="s">
        <v>0</v>
      </c>
      <c r="BP1" s="2" t="s">
        <v>114</v>
      </c>
      <c r="BQ1" s="2" t="s">
        <v>115</v>
      </c>
      <c r="BR1" s="2" t="s">
        <v>116</v>
      </c>
      <c r="BS1" s="2" t="s">
        <v>315</v>
      </c>
      <c r="BT1" s="12" t="s">
        <v>117</v>
      </c>
    </row>
    <row r="2" spans="1:72" ht="15.75" thickTop="1">
      <c r="A2" s="70" t="s">
        <v>388</v>
      </c>
      <c r="B2" s="70" t="s">
        <v>8</v>
      </c>
      <c r="C2" s="22"/>
      <c r="E2" s="54"/>
      <c r="G2" s="54"/>
      <c r="I2" s="54"/>
      <c r="K2" s="25">
        <v>14</v>
      </c>
      <c r="L2" s="5">
        <v>18</v>
      </c>
      <c r="M2" s="25">
        <v>24</v>
      </c>
      <c r="N2" s="5">
        <v>7</v>
      </c>
      <c r="O2" s="27">
        <v>36</v>
      </c>
      <c r="Q2" s="27"/>
      <c r="S2" s="54">
        <v>16</v>
      </c>
      <c r="T2" s="15">
        <v>15</v>
      </c>
      <c r="U2" s="58" t="s">
        <v>7</v>
      </c>
      <c r="W2" s="58"/>
      <c r="Y2" s="58"/>
      <c r="AA2" s="58"/>
      <c r="AC2" s="58"/>
      <c r="AE2" s="58"/>
      <c r="AG2" s="58">
        <v>31</v>
      </c>
      <c r="AI2" s="54">
        <v>29</v>
      </c>
      <c r="AJ2" s="23">
        <v>2</v>
      </c>
      <c r="AK2" s="54"/>
      <c r="AM2" s="58">
        <v>32</v>
      </c>
      <c r="AO2" s="58">
        <v>32</v>
      </c>
      <c r="AW2" s="54">
        <v>23</v>
      </c>
      <c r="AX2" s="53">
        <v>8</v>
      </c>
      <c r="AY2" s="54">
        <v>10</v>
      </c>
      <c r="AZ2" s="53">
        <v>26</v>
      </c>
      <c r="BA2" s="54">
        <v>30</v>
      </c>
      <c r="BB2" s="53">
        <v>1</v>
      </c>
      <c r="BC2" s="54">
        <v>23</v>
      </c>
      <c r="BD2" s="53">
        <v>8</v>
      </c>
      <c r="BE2" s="54">
        <v>8</v>
      </c>
      <c r="BF2" s="53">
        <v>32</v>
      </c>
      <c r="BG2" s="54">
        <v>18</v>
      </c>
      <c r="BH2" s="69">
        <v>13</v>
      </c>
      <c r="BM2" s="54">
        <v>13</v>
      </c>
      <c r="BN2" s="77">
        <v>20</v>
      </c>
      <c r="BO2" s="26">
        <f aca="true" t="shared" si="0" ref="BO2:BO65">+D2+F2+H2+J2+L2+N2+P2+R2+T2+V2+Z2+X2+AB2+AD2+AF2+AH2+AJ2+AL2+AN2+AP2+AR2+AT2+AV2+AX2+AZ2+BB2+BD2+BF2+BH2+BJ2+BL2+BN2</f>
        <v>150</v>
      </c>
      <c r="BP2" s="6">
        <f aca="true" t="shared" si="1" ref="BP2:BP65">+F2+J2+X2+AB2+AF2+AL2+AT2+BL2</f>
        <v>0</v>
      </c>
      <c r="BQ2" s="6">
        <f aca="true" t="shared" si="2" ref="BQ2:BQ65">+D2+H2+R2+Z2+AV2+BJ2</f>
        <v>0</v>
      </c>
      <c r="BR2" s="6">
        <f aca="true" t="shared" si="3" ref="BR2:BR65">+P2+AJ2+AN2+AR2+BB2+BH2</f>
        <v>16</v>
      </c>
      <c r="BS2" s="6">
        <f aca="true" t="shared" si="4" ref="BS2:BS65">+L2+N2+T2+AH2+AP2+AZ2+BF2+BN2</f>
        <v>118</v>
      </c>
      <c r="BT2" s="13">
        <f aca="true" t="shared" si="5" ref="BT2:BT65">+V2+AX2+BD2</f>
        <v>16</v>
      </c>
    </row>
    <row r="3" spans="1:72" ht="15">
      <c r="A3" s="70" t="s">
        <v>431</v>
      </c>
      <c r="B3" s="70" t="s">
        <v>10</v>
      </c>
      <c r="C3" s="22"/>
      <c r="E3" s="54"/>
      <c r="G3" s="54"/>
      <c r="I3" s="54"/>
      <c r="K3" s="54"/>
      <c r="M3" s="54"/>
      <c r="O3" s="54"/>
      <c r="Q3" s="58">
        <v>33</v>
      </c>
      <c r="S3" s="58"/>
      <c r="U3" s="58"/>
      <c r="W3" s="58"/>
      <c r="Y3" s="58">
        <v>47</v>
      </c>
      <c r="AA3" s="58"/>
      <c r="AC3" s="58"/>
      <c r="AE3" s="58"/>
      <c r="AG3" s="58"/>
      <c r="AI3" s="58"/>
      <c r="AK3" s="58"/>
      <c r="AM3" s="58"/>
      <c r="AO3" s="58"/>
      <c r="BO3" s="26">
        <f t="shared" si="0"/>
        <v>0</v>
      </c>
      <c r="BP3" s="54">
        <f t="shared" si="1"/>
        <v>0</v>
      </c>
      <c r="BQ3" s="54">
        <f t="shared" si="2"/>
        <v>0</v>
      </c>
      <c r="BR3" s="54">
        <f t="shared" si="3"/>
        <v>0</v>
      </c>
      <c r="BS3" s="54">
        <f t="shared" si="4"/>
        <v>0</v>
      </c>
      <c r="BT3" s="26">
        <f t="shared" si="5"/>
        <v>0</v>
      </c>
    </row>
    <row r="4" spans="1:72" ht="15">
      <c r="A4" s="56" t="s">
        <v>48</v>
      </c>
      <c r="B4" s="59" t="s">
        <v>6</v>
      </c>
      <c r="C4" s="25">
        <v>27</v>
      </c>
      <c r="D4" s="5">
        <v>4</v>
      </c>
      <c r="E4" s="54"/>
      <c r="G4" s="27">
        <v>39</v>
      </c>
      <c r="I4" s="58"/>
      <c r="K4" s="58"/>
      <c r="M4" s="58"/>
      <c r="O4" s="58"/>
      <c r="Q4" s="58"/>
      <c r="S4" s="58"/>
      <c r="U4" s="58"/>
      <c r="W4" s="58"/>
      <c r="X4" s="23"/>
      <c r="Y4" s="58"/>
      <c r="AA4" s="58"/>
      <c r="AC4" s="58"/>
      <c r="AE4" s="58"/>
      <c r="AG4" s="58"/>
      <c r="AI4" s="58"/>
      <c r="AK4" s="58"/>
      <c r="AM4" s="58"/>
      <c r="AO4" s="58"/>
      <c r="BO4" s="26">
        <f t="shared" si="0"/>
        <v>4</v>
      </c>
      <c r="BP4" s="54">
        <f t="shared" si="1"/>
        <v>0</v>
      </c>
      <c r="BQ4" s="54">
        <f t="shared" si="2"/>
        <v>4</v>
      </c>
      <c r="BR4" s="54">
        <f t="shared" si="3"/>
        <v>0</v>
      </c>
      <c r="BS4" s="54">
        <f t="shared" si="4"/>
        <v>0</v>
      </c>
      <c r="BT4" s="26">
        <f t="shared" si="5"/>
        <v>0</v>
      </c>
    </row>
    <row r="5" spans="1:72" ht="15">
      <c r="A5" s="56" t="s">
        <v>45</v>
      </c>
      <c r="B5" s="59" t="s">
        <v>10</v>
      </c>
      <c r="C5" s="27" t="s">
        <v>7</v>
      </c>
      <c r="E5" s="54"/>
      <c r="G5" s="27" t="s">
        <v>7</v>
      </c>
      <c r="I5" s="54"/>
      <c r="K5" s="54"/>
      <c r="M5" s="54"/>
      <c r="O5" s="54"/>
      <c r="Q5" s="58">
        <v>39</v>
      </c>
      <c r="S5" s="58"/>
      <c r="U5" s="58"/>
      <c r="W5" s="58"/>
      <c r="Y5" s="58">
        <v>43</v>
      </c>
      <c r="AA5" s="58"/>
      <c r="AC5" s="58"/>
      <c r="AE5" s="58"/>
      <c r="AG5" s="58"/>
      <c r="AI5" s="58"/>
      <c r="AK5" s="58"/>
      <c r="AM5" s="58"/>
      <c r="AO5" s="58"/>
      <c r="AU5" s="54">
        <v>28</v>
      </c>
      <c r="AV5" s="53">
        <v>3</v>
      </c>
      <c r="BI5" s="58">
        <v>36</v>
      </c>
      <c r="BO5" s="26">
        <f t="shared" si="0"/>
        <v>3</v>
      </c>
      <c r="BP5" s="54">
        <f t="shared" si="1"/>
        <v>0</v>
      </c>
      <c r="BQ5" s="54">
        <f t="shared" si="2"/>
        <v>3</v>
      </c>
      <c r="BR5" s="54">
        <f t="shared" si="3"/>
        <v>0</v>
      </c>
      <c r="BS5" s="54">
        <f t="shared" si="4"/>
        <v>0</v>
      </c>
      <c r="BT5" s="26">
        <f t="shared" si="5"/>
        <v>0</v>
      </c>
    </row>
    <row r="6" spans="1:72" ht="15">
      <c r="A6" s="68" t="s">
        <v>69</v>
      </c>
      <c r="B6" s="78" t="s">
        <v>5</v>
      </c>
      <c r="C6" s="27" t="s">
        <v>7</v>
      </c>
      <c r="E6" s="54"/>
      <c r="G6" s="54">
        <v>12</v>
      </c>
      <c r="H6" s="5">
        <v>22</v>
      </c>
      <c r="I6" s="27">
        <v>48</v>
      </c>
      <c r="K6" s="27">
        <v>43</v>
      </c>
      <c r="M6" s="27">
        <v>36</v>
      </c>
      <c r="O6" s="54">
        <v>14</v>
      </c>
      <c r="P6" s="5">
        <v>18</v>
      </c>
      <c r="Q6" s="58">
        <v>42</v>
      </c>
      <c r="S6" s="54">
        <v>21</v>
      </c>
      <c r="T6" s="15">
        <v>10</v>
      </c>
      <c r="U6" s="54">
        <v>10</v>
      </c>
      <c r="V6" s="15">
        <v>26</v>
      </c>
      <c r="W6" s="58"/>
      <c r="Y6" s="58">
        <v>37</v>
      </c>
      <c r="AA6" s="58"/>
      <c r="AC6" s="58"/>
      <c r="AE6" s="58"/>
      <c r="AG6" s="58">
        <v>31</v>
      </c>
      <c r="AI6" s="54">
        <v>10</v>
      </c>
      <c r="AJ6" s="23">
        <v>26</v>
      </c>
      <c r="AK6" s="54"/>
      <c r="AM6" s="54">
        <v>13</v>
      </c>
      <c r="AN6" s="23">
        <v>20</v>
      </c>
      <c r="AO6" s="54">
        <v>28</v>
      </c>
      <c r="AP6" s="23">
        <v>3</v>
      </c>
      <c r="AQ6" s="54" t="s">
        <v>331</v>
      </c>
      <c r="AW6" s="54">
        <v>14</v>
      </c>
      <c r="AX6" s="53">
        <v>18</v>
      </c>
      <c r="AY6" s="54" t="s">
        <v>331</v>
      </c>
      <c r="BA6" s="54">
        <v>20</v>
      </c>
      <c r="BB6" s="53">
        <v>11</v>
      </c>
      <c r="BC6" s="58" t="s">
        <v>7</v>
      </c>
      <c r="BE6" s="54">
        <v>48</v>
      </c>
      <c r="BG6" s="54" t="s">
        <v>331</v>
      </c>
      <c r="BI6" s="58">
        <v>39</v>
      </c>
      <c r="BO6" s="26">
        <f t="shared" si="0"/>
        <v>154</v>
      </c>
      <c r="BP6" s="54">
        <f t="shared" si="1"/>
        <v>0</v>
      </c>
      <c r="BQ6" s="54">
        <f t="shared" si="2"/>
        <v>22</v>
      </c>
      <c r="BR6" s="54">
        <f t="shared" si="3"/>
        <v>75</v>
      </c>
      <c r="BS6" s="54">
        <f t="shared" si="4"/>
        <v>13</v>
      </c>
      <c r="BT6" s="26">
        <f t="shared" si="5"/>
        <v>44</v>
      </c>
    </row>
    <row r="7" spans="1:72" ht="15">
      <c r="A7" s="81" t="s">
        <v>120</v>
      </c>
      <c r="B7" s="78" t="s">
        <v>1</v>
      </c>
      <c r="C7" s="22"/>
      <c r="E7" s="27" t="s">
        <v>7</v>
      </c>
      <c r="G7" s="54"/>
      <c r="I7" s="54">
        <v>14</v>
      </c>
      <c r="J7" s="5">
        <v>18</v>
      </c>
      <c r="K7" s="54"/>
      <c r="M7" s="54"/>
      <c r="O7" s="54"/>
      <c r="Q7" s="54"/>
      <c r="S7" s="54"/>
      <c r="U7" s="54">
        <v>24</v>
      </c>
      <c r="V7" s="15">
        <v>7</v>
      </c>
      <c r="W7" s="54" t="s">
        <v>19</v>
      </c>
      <c r="Y7" s="54"/>
      <c r="AA7" s="54">
        <v>21</v>
      </c>
      <c r="AB7" s="23">
        <v>10</v>
      </c>
      <c r="AC7" s="54"/>
      <c r="AE7" s="54">
        <v>10</v>
      </c>
      <c r="AF7" s="23">
        <v>26</v>
      </c>
      <c r="AG7" s="54"/>
      <c r="AI7" s="54"/>
      <c r="AK7" s="54">
        <v>8</v>
      </c>
      <c r="AL7" s="23">
        <v>32</v>
      </c>
      <c r="AM7" s="54"/>
      <c r="AO7" s="54"/>
      <c r="AS7" s="54" t="s">
        <v>19</v>
      </c>
      <c r="BK7" s="54">
        <v>31</v>
      </c>
      <c r="BO7" s="26">
        <f t="shared" si="0"/>
        <v>93</v>
      </c>
      <c r="BP7" s="54">
        <f t="shared" si="1"/>
        <v>86</v>
      </c>
      <c r="BQ7" s="54">
        <f t="shared" si="2"/>
        <v>0</v>
      </c>
      <c r="BR7" s="54">
        <f t="shared" si="3"/>
        <v>0</v>
      </c>
      <c r="BS7" s="54">
        <f t="shared" si="4"/>
        <v>0</v>
      </c>
      <c r="BT7" s="26">
        <f t="shared" si="5"/>
        <v>7</v>
      </c>
    </row>
    <row r="8" spans="1:72" ht="15">
      <c r="A8" s="70" t="s">
        <v>374</v>
      </c>
      <c r="B8" s="70" t="s">
        <v>8</v>
      </c>
      <c r="C8" s="22"/>
      <c r="E8" s="54"/>
      <c r="G8" s="54"/>
      <c r="I8" s="54"/>
      <c r="K8" s="25">
        <v>26</v>
      </c>
      <c r="L8" s="5">
        <v>5</v>
      </c>
      <c r="M8" s="25">
        <v>22</v>
      </c>
      <c r="N8" s="5">
        <v>9</v>
      </c>
      <c r="O8" s="54">
        <v>18</v>
      </c>
      <c r="P8" s="5">
        <v>13</v>
      </c>
      <c r="Q8" s="54"/>
      <c r="S8" s="58">
        <v>39</v>
      </c>
      <c r="U8" s="58"/>
      <c r="W8" s="58"/>
      <c r="X8" s="23"/>
      <c r="Y8" s="58"/>
      <c r="AA8" s="58"/>
      <c r="AC8" s="58"/>
      <c r="AE8" s="58"/>
      <c r="AG8" s="54">
        <v>28</v>
      </c>
      <c r="AH8" s="23">
        <v>3</v>
      </c>
      <c r="AI8" s="54">
        <v>12</v>
      </c>
      <c r="AJ8" s="23">
        <v>22</v>
      </c>
      <c r="AK8" s="54"/>
      <c r="AM8" s="54">
        <v>25</v>
      </c>
      <c r="AN8" s="23">
        <v>6</v>
      </c>
      <c r="AO8" s="54">
        <v>22</v>
      </c>
      <c r="AP8" s="23">
        <v>9</v>
      </c>
      <c r="AQ8" s="54" t="s">
        <v>331</v>
      </c>
      <c r="AW8" s="54" t="s">
        <v>468</v>
      </c>
      <c r="AY8" s="54">
        <v>14</v>
      </c>
      <c r="AZ8" s="53">
        <v>18</v>
      </c>
      <c r="BA8" s="54">
        <v>13</v>
      </c>
      <c r="BB8" s="53">
        <v>20</v>
      </c>
      <c r="BC8" s="58" t="s">
        <v>249</v>
      </c>
      <c r="BE8" s="54">
        <v>12</v>
      </c>
      <c r="BF8" s="53">
        <v>22</v>
      </c>
      <c r="BG8" s="54">
        <v>34</v>
      </c>
      <c r="BO8" s="26">
        <f t="shared" si="0"/>
        <v>127</v>
      </c>
      <c r="BP8" s="54">
        <f t="shared" si="1"/>
        <v>0</v>
      </c>
      <c r="BQ8" s="54">
        <f t="shared" si="2"/>
        <v>0</v>
      </c>
      <c r="BR8" s="54">
        <f t="shared" si="3"/>
        <v>61</v>
      </c>
      <c r="BS8" s="54">
        <f t="shared" si="4"/>
        <v>66</v>
      </c>
      <c r="BT8" s="26">
        <f t="shared" si="5"/>
        <v>0</v>
      </c>
    </row>
    <row r="9" spans="1:72" ht="15">
      <c r="A9" s="70" t="s">
        <v>367</v>
      </c>
      <c r="B9" s="70" t="s">
        <v>1</v>
      </c>
      <c r="C9" s="22"/>
      <c r="E9" s="54"/>
      <c r="G9" s="54"/>
      <c r="I9" s="54"/>
      <c r="K9" s="27">
        <v>44</v>
      </c>
      <c r="M9" s="27"/>
      <c r="O9" s="27">
        <v>32</v>
      </c>
      <c r="Q9" s="27"/>
      <c r="S9" s="54">
        <v>17</v>
      </c>
      <c r="T9" s="15">
        <v>14</v>
      </c>
      <c r="U9" s="54">
        <v>17</v>
      </c>
      <c r="V9" s="15">
        <v>14</v>
      </c>
      <c r="W9" s="54"/>
      <c r="X9" s="23"/>
      <c r="Y9" s="54"/>
      <c r="AA9" s="54"/>
      <c r="AC9" s="54"/>
      <c r="AE9" s="54"/>
      <c r="AG9" s="54">
        <v>18</v>
      </c>
      <c r="AH9" s="23">
        <v>13</v>
      </c>
      <c r="AI9" s="54">
        <v>18</v>
      </c>
      <c r="AJ9" s="23">
        <v>13</v>
      </c>
      <c r="AK9" s="54"/>
      <c r="AM9" s="54">
        <v>29</v>
      </c>
      <c r="AN9" s="23">
        <v>2</v>
      </c>
      <c r="AO9" s="58">
        <v>39</v>
      </c>
      <c r="AQ9" s="54">
        <v>30</v>
      </c>
      <c r="AR9" s="53">
        <v>1</v>
      </c>
      <c r="AW9" s="54">
        <v>26</v>
      </c>
      <c r="AX9" s="53">
        <v>5</v>
      </c>
      <c r="AY9" s="54">
        <v>33</v>
      </c>
      <c r="BC9" s="58" t="s">
        <v>7</v>
      </c>
      <c r="BE9" s="54" t="s">
        <v>331</v>
      </c>
      <c r="BG9" s="54">
        <v>47</v>
      </c>
      <c r="BO9" s="26">
        <f t="shared" si="0"/>
        <v>62</v>
      </c>
      <c r="BP9" s="54">
        <f t="shared" si="1"/>
        <v>0</v>
      </c>
      <c r="BQ9" s="54">
        <f t="shared" si="2"/>
        <v>0</v>
      </c>
      <c r="BR9" s="54">
        <f t="shared" si="3"/>
        <v>16</v>
      </c>
      <c r="BS9" s="54">
        <f t="shared" si="4"/>
        <v>27</v>
      </c>
      <c r="BT9" s="26">
        <f t="shared" si="5"/>
        <v>19</v>
      </c>
    </row>
    <row r="10" spans="1:72" ht="15">
      <c r="A10" s="81" t="s">
        <v>625</v>
      </c>
      <c r="B10" s="78" t="s">
        <v>1</v>
      </c>
      <c r="C10" s="25" t="s">
        <v>19</v>
      </c>
      <c r="E10" s="27">
        <v>45</v>
      </c>
      <c r="G10" s="54">
        <v>15</v>
      </c>
      <c r="H10" s="5">
        <v>16</v>
      </c>
      <c r="I10" s="27">
        <v>43</v>
      </c>
      <c r="K10" s="27"/>
      <c r="M10" s="27"/>
      <c r="O10" s="27"/>
      <c r="Q10" s="54">
        <v>6</v>
      </c>
      <c r="R10" s="5">
        <v>40</v>
      </c>
      <c r="S10" s="54"/>
      <c r="U10" s="54"/>
      <c r="W10" s="27" t="s">
        <v>7</v>
      </c>
      <c r="X10" s="23"/>
      <c r="Y10" s="54">
        <v>29</v>
      </c>
      <c r="Z10" s="17">
        <v>2</v>
      </c>
      <c r="AA10" s="58">
        <v>46</v>
      </c>
      <c r="AC10" s="58"/>
      <c r="AE10" s="58">
        <v>34</v>
      </c>
      <c r="AG10" s="58"/>
      <c r="AI10" s="58"/>
      <c r="AK10" s="58" t="s">
        <v>7</v>
      </c>
      <c r="AM10" s="58"/>
      <c r="AO10" s="58"/>
      <c r="AS10" s="54">
        <v>18</v>
      </c>
      <c r="AT10" s="53">
        <v>13</v>
      </c>
      <c r="AU10" s="54">
        <v>24</v>
      </c>
      <c r="AV10" s="53">
        <v>7</v>
      </c>
      <c r="BI10" s="54">
        <v>24</v>
      </c>
      <c r="BJ10" s="77">
        <v>7</v>
      </c>
      <c r="BK10" s="54">
        <v>34</v>
      </c>
      <c r="BO10" s="26">
        <f t="shared" si="0"/>
        <v>85</v>
      </c>
      <c r="BP10" s="54">
        <f t="shared" si="1"/>
        <v>13</v>
      </c>
      <c r="BQ10" s="54">
        <f t="shared" si="2"/>
        <v>72</v>
      </c>
      <c r="BR10" s="54">
        <f t="shared" si="3"/>
        <v>0</v>
      </c>
      <c r="BS10" s="54">
        <f t="shared" si="4"/>
        <v>0</v>
      </c>
      <c r="BT10" s="26">
        <f t="shared" si="5"/>
        <v>0</v>
      </c>
    </row>
    <row r="11" spans="1:72" ht="15">
      <c r="A11" s="81" t="s">
        <v>62</v>
      </c>
      <c r="B11" s="78" t="s">
        <v>1</v>
      </c>
      <c r="C11" s="27">
        <v>43</v>
      </c>
      <c r="E11" s="27">
        <v>70</v>
      </c>
      <c r="G11" s="27">
        <v>37</v>
      </c>
      <c r="I11" s="27">
        <v>41</v>
      </c>
      <c r="K11" s="27"/>
      <c r="M11" s="27"/>
      <c r="O11" s="27"/>
      <c r="Q11" s="58">
        <v>48</v>
      </c>
      <c r="S11" s="58"/>
      <c r="U11" s="58"/>
      <c r="W11" s="54">
        <v>20</v>
      </c>
      <c r="X11" s="23">
        <v>11</v>
      </c>
      <c r="Y11" s="54">
        <v>28</v>
      </c>
      <c r="Z11" s="17">
        <v>3</v>
      </c>
      <c r="AA11" s="58">
        <v>35</v>
      </c>
      <c r="AC11" s="58"/>
      <c r="AE11" s="54">
        <v>15</v>
      </c>
      <c r="AF11" s="23">
        <v>16</v>
      </c>
      <c r="AG11" s="54"/>
      <c r="AI11" s="54"/>
      <c r="AK11" s="54">
        <v>9</v>
      </c>
      <c r="AL11" s="23">
        <v>29</v>
      </c>
      <c r="AM11" s="54"/>
      <c r="AO11" s="54"/>
      <c r="AS11" s="54" t="s">
        <v>19</v>
      </c>
      <c r="AU11" s="54">
        <v>33</v>
      </c>
      <c r="BI11" s="58">
        <v>35</v>
      </c>
      <c r="BK11" s="54">
        <v>26</v>
      </c>
      <c r="BL11" s="77">
        <v>5</v>
      </c>
      <c r="BO11" s="26">
        <f t="shared" si="0"/>
        <v>64</v>
      </c>
      <c r="BP11" s="54">
        <f t="shared" si="1"/>
        <v>61</v>
      </c>
      <c r="BQ11" s="54">
        <f t="shared" si="2"/>
        <v>3</v>
      </c>
      <c r="BR11" s="54">
        <f t="shared" si="3"/>
        <v>0</v>
      </c>
      <c r="BS11" s="54">
        <f t="shared" si="4"/>
        <v>0</v>
      </c>
      <c r="BT11" s="26">
        <f t="shared" si="5"/>
        <v>0</v>
      </c>
    </row>
    <row r="12" spans="1:72" ht="15">
      <c r="A12" s="66" t="s">
        <v>71</v>
      </c>
      <c r="B12" s="59" t="s">
        <v>1</v>
      </c>
      <c r="C12" s="27" t="s">
        <v>7</v>
      </c>
      <c r="E12" s="22"/>
      <c r="G12" s="27" t="s">
        <v>7</v>
      </c>
      <c r="I12" s="58"/>
      <c r="K12" s="58"/>
      <c r="M12" s="58"/>
      <c r="O12" s="58"/>
      <c r="Q12" s="58"/>
      <c r="S12" s="58"/>
      <c r="U12" s="58"/>
      <c r="W12" s="58"/>
      <c r="Y12" s="58">
        <v>49</v>
      </c>
      <c r="AA12" s="58"/>
      <c r="AC12" s="58"/>
      <c r="AE12" s="58"/>
      <c r="AG12" s="58"/>
      <c r="AI12" s="58"/>
      <c r="AK12" s="58"/>
      <c r="AM12" s="58"/>
      <c r="AO12" s="58"/>
      <c r="BO12" s="26">
        <f t="shared" si="0"/>
        <v>0</v>
      </c>
      <c r="BP12" s="54">
        <f t="shared" si="1"/>
        <v>0</v>
      </c>
      <c r="BQ12" s="54">
        <f t="shared" si="2"/>
        <v>0</v>
      </c>
      <c r="BR12" s="54">
        <f t="shared" si="3"/>
        <v>0</v>
      </c>
      <c r="BS12" s="54">
        <f t="shared" si="4"/>
        <v>0</v>
      </c>
      <c r="BT12" s="26">
        <f t="shared" si="5"/>
        <v>0</v>
      </c>
    </row>
    <row r="13" spans="1:72" ht="15">
      <c r="A13" s="81" t="s">
        <v>46</v>
      </c>
      <c r="B13" s="78" t="s">
        <v>1</v>
      </c>
      <c r="C13" s="27">
        <v>34</v>
      </c>
      <c r="E13" s="27">
        <v>32</v>
      </c>
      <c r="G13" s="27">
        <v>34</v>
      </c>
      <c r="I13" s="27">
        <v>34</v>
      </c>
      <c r="K13" s="27"/>
      <c r="M13" s="27"/>
      <c r="O13" s="27"/>
      <c r="Q13" s="54">
        <v>28</v>
      </c>
      <c r="R13" s="5">
        <v>3</v>
      </c>
      <c r="S13" s="54"/>
      <c r="U13" s="54"/>
      <c r="W13" s="27">
        <v>33</v>
      </c>
      <c r="Y13" s="54">
        <v>21</v>
      </c>
      <c r="Z13" s="17">
        <v>10</v>
      </c>
      <c r="AA13" s="22" t="s">
        <v>249</v>
      </c>
      <c r="AC13" s="22"/>
      <c r="AE13" s="54">
        <v>27</v>
      </c>
      <c r="AG13" s="54"/>
      <c r="AI13" s="54"/>
      <c r="AK13" s="54"/>
      <c r="AM13" s="54"/>
      <c r="AO13" s="54"/>
      <c r="AS13" s="58">
        <v>38</v>
      </c>
      <c r="AU13" s="54">
        <v>23</v>
      </c>
      <c r="AV13" s="53">
        <v>8</v>
      </c>
      <c r="BI13" s="54">
        <v>13</v>
      </c>
      <c r="BJ13" s="77">
        <v>20</v>
      </c>
      <c r="BK13" s="54">
        <v>39</v>
      </c>
      <c r="BO13" s="26">
        <f t="shared" si="0"/>
        <v>41</v>
      </c>
      <c r="BP13" s="54">
        <f t="shared" si="1"/>
        <v>0</v>
      </c>
      <c r="BQ13" s="54">
        <f t="shared" si="2"/>
        <v>41</v>
      </c>
      <c r="BR13" s="54">
        <f t="shared" si="3"/>
        <v>0</v>
      </c>
      <c r="BS13" s="54">
        <f t="shared" si="4"/>
        <v>0</v>
      </c>
      <c r="BT13" s="26">
        <f t="shared" si="5"/>
        <v>0</v>
      </c>
    </row>
    <row r="14" spans="1:72" ht="15">
      <c r="A14" s="81" t="s">
        <v>135</v>
      </c>
      <c r="B14" s="78" t="s">
        <v>8</v>
      </c>
      <c r="C14" s="22"/>
      <c r="E14" s="27">
        <v>64</v>
      </c>
      <c r="G14" s="54"/>
      <c r="I14" s="27">
        <v>34</v>
      </c>
      <c r="K14" s="27"/>
      <c r="M14" s="27"/>
      <c r="O14" s="27"/>
      <c r="Q14" s="27"/>
      <c r="S14" s="27"/>
      <c r="U14" s="27"/>
      <c r="W14" s="27"/>
      <c r="Y14" s="27"/>
      <c r="AA14" s="27"/>
      <c r="AC14" s="27"/>
      <c r="AE14" s="58" t="s">
        <v>7</v>
      </c>
      <c r="AG14" s="58"/>
      <c r="AI14" s="58"/>
      <c r="AK14" s="58">
        <v>43</v>
      </c>
      <c r="AM14" s="58"/>
      <c r="AO14" s="58"/>
      <c r="AP14" s="44"/>
      <c r="AS14" s="58" t="s">
        <v>7</v>
      </c>
      <c r="BO14" s="26">
        <f t="shared" si="0"/>
        <v>0</v>
      </c>
      <c r="BP14" s="54">
        <f t="shared" si="1"/>
        <v>0</v>
      </c>
      <c r="BQ14" s="54">
        <f t="shared" si="2"/>
        <v>0</v>
      </c>
      <c r="BR14" s="54">
        <f t="shared" si="3"/>
        <v>0</v>
      </c>
      <c r="BS14" s="54">
        <f t="shared" si="4"/>
        <v>0</v>
      </c>
      <c r="BT14" s="26">
        <f t="shared" si="5"/>
        <v>0</v>
      </c>
    </row>
    <row r="15" spans="1:72" ht="15">
      <c r="A15" s="68" t="s">
        <v>140</v>
      </c>
      <c r="B15" s="59" t="s">
        <v>10</v>
      </c>
      <c r="C15" s="54"/>
      <c r="E15" s="27">
        <v>65</v>
      </c>
      <c r="G15" s="54"/>
      <c r="I15" s="54"/>
      <c r="K15" s="54"/>
      <c r="M15" s="54"/>
      <c r="O15" s="54"/>
      <c r="Q15" s="54"/>
      <c r="S15" s="54"/>
      <c r="U15" s="54"/>
      <c r="W15" s="54"/>
      <c r="Y15" s="54"/>
      <c r="AA15" s="54"/>
      <c r="AC15" s="54"/>
      <c r="AE15" s="54"/>
      <c r="AG15" s="58">
        <v>48</v>
      </c>
      <c r="AI15" s="58" t="s">
        <v>329</v>
      </c>
      <c r="AK15" s="58"/>
      <c r="AM15" s="58">
        <v>50</v>
      </c>
      <c r="AO15" s="58">
        <v>45</v>
      </c>
      <c r="AP15" s="44"/>
      <c r="AQ15" s="54">
        <v>37</v>
      </c>
      <c r="BC15" s="54">
        <v>7</v>
      </c>
      <c r="BD15" s="53">
        <v>36</v>
      </c>
      <c r="BE15" s="54">
        <v>43</v>
      </c>
      <c r="BG15" s="54">
        <v>44</v>
      </c>
      <c r="BO15" s="26">
        <f t="shared" si="0"/>
        <v>36</v>
      </c>
      <c r="BP15" s="54">
        <f t="shared" si="1"/>
        <v>0</v>
      </c>
      <c r="BQ15" s="54">
        <f t="shared" si="2"/>
        <v>0</v>
      </c>
      <c r="BR15" s="54">
        <f t="shared" si="3"/>
        <v>0</v>
      </c>
      <c r="BS15" s="54">
        <f t="shared" si="4"/>
        <v>0</v>
      </c>
      <c r="BT15" s="26">
        <f t="shared" si="5"/>
        <v>36</v>
      </c>
    </row>
    <row r="16" spans="1:72" ht="15">
      <c r="A16" s="81" t="s">
        <v>125</v>
      </c>
      <c r="B16" s="59" t="s">
        <v>3</v>
      </c>
      <c r="C16" s="22"/>
      <c r="E16" s="25">
        <v>27</v>
      </c>
      <c r="F16" s="5">
        <v>4</v>
      </c>
      <c r="G16" s="58"/>
      <c r="I16" s="54">
        <v>7</v>
      </c>
      <c r="J16" s="5">
        <v>36</v>
      </c>
      <c r="K16" s="54"/>
      <c r="M16" s="54"/>
      <c r="O16" s="54"/>
      <c r="Q16" s="54"/>
      <c r="S16" s="54"/>
      <c r="U16" s="54"/>
      <c r="W16" s="54">
        <v>14</v>
      </c>
      <c r="X16" s="19">
        <v>18</v>
      </c>
      <c r="Y16" s="54"/>
      <c r="AA16" s="54">
        <v>5</v>
      </c>
      <c r="AB16" s="23">
        <v>45</v>
      </c>
      <c r="AC16" s="54"/>
      <c r="AE16" s="54">
        <v>12</v>
      </c>
      <c r="AF16" s="23">
        <v>22</v>
      </c>
      <c r="AG16" s="54"/>
      <c r="AI16" s="54"/>
      <c r="AK16" s="54">
        <v>6</v>
      </c>
      <c r="AL16" s="23">
        <v>40</v>
      </c>
      <c r="AM16" s="54"/>
      <c r="AO16" s="54"/>
      <c r="AP16" s="44"/>
      <c r="AS16" s="54" t="s">
        <v>19</v>
      </c>
      <c r="BK16" s="54">
        <v>33</v>
      </c>
      <c r="BO16" s="26">
        <f t="shared" si="0"/>
        <v>165</v>
      </c>
      <c r="BP16" s="54">
        <f t="shared" si="1"/>
        <v>165</v>
      </c>
      <c r="BQ16" s="54">
        <f t="shared" si="2"/>
        <v>0</v>
      </c>
      <c r="BR16" s="54">
        <f t="shared" si="3"/>
        <v>0</v>
      </c>
      <c r="BS16" s="54">
        <f t="shared" si="4"/>
        <v>0</v>
      </c>
      <c r="BT16" s="26">
        <f t="shared" si="5"/>
        <v>0</v>
      </c>
    </row>
    <row r="17" spans="1:72" ht="15">
      <c r="A17" s="70" t="s">
        <v>318</v>
      </c>
      <c r="B17" s="78" t="s">
        <v>5</v>
      </c>
      <c r="C17" s="22"/>
      <c r="E17" s="54"/>
      <c r="G17" s="54" t="s">
        <v>19</v>
      </c>
      <c r="I17" s="54"/>
      <c r="K17" s="54"/>
      <c r="M17" s="54"/>
      <c r="O17" s="54"/>
      <c r="Q17" s="54" t="s">
        <v>19</v>
      </c>
      <c r="S17" s="54"/>
      <c r="U17" s="54"/>
      <c r="W17" s="54"/>
      <c r="Y17" s="54">
        <v>26</v>
      </c>
      <c r="Z17" s="17">
        <v>5</v>
      </c>
      <c r="AA17" s="54"/>
      <c r="AC17" s="54"/>
      <c r="AE17" s="54"/>
      <c r="AG17" s="54"/>
      <c r="AI17" s="54"/>
      <c r="AK17" s="54"/>
      <c r="AM17" s="54"/>
      <c r="AO17" s="54"/>
      <c r="AU17" s="54">
        <v>16</v>
      </c>
      <c r="AV17" s="53">
        <v>15</v>
      </c>
      <c r="BO17" s="26">
        <f t="shared" si="0"/>
        <v>20</v>
      </c>
      <c r="BP17" s="54">
        <f t="shared" si="1"/>
        <v>0</v>
      </c>
      <c r="BQ17" s="54">
        <f t="shared" si="2"/>
        <v>20</v>
      </c>
      <c r="BR17" s="54">
        <f t="shared" si="3"/>
        <v>0</v>
      </c>
      <c r="BS17" s="54">
        <f t="shared" si="4"/>
        <v>0</v>
      </c>
      <c r="BT17" s="26">
        <f t="shared" si="5"/>
        <v>0</v>
      </c>
    </row>
    <row r="18" spans="1:72" ht="15">
      <c r="A18" s="81" t="s">
        <v>30</v>
      </c>
      <c r="B18" s="78" t="s">
        <v>10</v>
      </c>
      <c r="C18" s="25">
        <v>11</v>
      </c>
      <c r="D18" s="5">
        <v>24</v>
      </c>
      <c r="E18" s="27">
        <v>54</v>
      </c>
      <c r="G18" s="54">
        <v>5</v>
      </c>
      <c r="H18" s="5">
        <v>45</v>
      </c>
      <c r="I18" s="27">
        <v>45</v>
      </c>
      <c r="K18" s="27"/>
      <c r="M18" s="27"/>
      <c r="O18" s="27"/>
      <c r="Q18" s="54">
        <v>14</v>
      </c>
      <c r="R18" s="5">
        <v>18</v>
      </c>
      <c r="S18" s="58">
        <v>45</v>
      </c>
      <c r="U18" s="58"/>
      <c r="W18" s="27" t="s">
        <v>7</v>
      </c>
      <c r="Y18" s="58" t="s">
        <v>7</v>
      </c>
      <c r="AA18" s="58">
        <v>38</v>
      </c>
      <c r="AC18" s="58"/>
      <c r="AE18" s="58" t="s">
        <v>7</v>
      </c>
      <c r="AG18" s="58"/>
      <c r="AI18" s="58"/>
      <c r="AK18" s="58"/>
      <c r="AM18" s="58" t="s">
        <v>331</v>
      </c>
      <c r="AO18" s="58"/>
      <c r="AQ18" s="54">
        <v>20</v>
      </c>
      <c r="AR18" s="53">
        <v>11</v>
      </c>
      <c r="AU18" s="54">
        <v>2</v>
      </c>
      <c r="AV18" s="53">
        <v>80</v>
      </c>
      <c r="AW18" s="54">
        <v>22</v>
      </c>
      <c r="AX18" s="53">
        <v>9</v>
      </c>
      <c r="AY18" s="54">
        <v>34</v>
      </c>
      <c r="BA18" s="54">
        <v>40</v>
      </c>
      <c r="BI18" s="54">
        <v>5</v>
      </c>
      <c r="BJ18" s="77">
        <v>45</v>
      </c>
      <c r="BK18" s="54">
        <v>46</v>
      </c>
      <c r="BO18" s="26">
        <f t="shared" si="0"/>
        <v>232</v>
      </c>
      <c r="BP18" s="54">
        <f t="shared" si="1"/>
        <v>0</v>
      </c>
      <c r="BQ18" s="54">
        <f t="shared" si="2"/>
        <v>212</v>
      </c>
      <c r="BR18" s="54">
        <f t="shared" si="3"/>
        <v>11</v>
      </c>
      <c r="BS18" s="54">
        <f t="shared" si="4"/>
        <v>0</v>
      </c>
      <c r="BT18" s="26">
        <f t="shared" si="5"/>
        <v>9</v>
      </c>
    </row>
    <row r="19" spans="1:72" ht="15">
      <c r="A19" s="70" t="s">
        <v>458</v>
      </c>
      <c r="B19" s="70" t="s">
        <v>14</v>
      </c>
      <c r="C19" s="22"/>
      <c r="E19" s="54"/>
      <c r="G19" s="54"/>
      <c r="I19" s="54"/>
      <c r="K19" s="54"/>
      <c r="M19" s="54"/>
      <c r="O19" s="54"/>
      <c r="Q19" s="54"/>
      <c r="S19" s="54"/>
      <c r="U19" s="58" t="s">
        <v>7</v>
      </c>
      <c r="W19" s="27">
        <v>35</v>
      </c>
      <c r="Y19" s="58">
        <v>52</v>
      </c>
      <c r="AA19" s="58">
        <v>54</v>
      </c>
      <c r="AC19" s="58"/>
      <c r="AE19" s="58"/>
      <c r="AG19" s="58"/>
      <c r="AI19" s="58"/>
      <c r="AK19" s="58"/>
      <c r="AM19" s="58"/>
      <c r="AO19" s="58"/>
      <c r="BO19" s="26">
        <f t="shared" si="0"/>
        <v>0</v>
      </c>
      <c r="BP19" s="54">
        <f t="shared" si="1"/>
        <v>0</v>
      </c>
      <c r="BQ19" s="54">
        <f t="shared" si="2"/>
        <v>0</v>
      </c>
      <c r="BR19" s="54">
        <f t="shared" si="3"/>
        <v>0</v>
      </c>
      <c r="BS19" s="54">
        <f t="shared" si="4"/>
        <v>0</v>
      </c>
      <c r="BT19" s="26">
        <f t="shared" si="5"/>
        <v>0</v>
      </c>
    </row>
    <row r="20" spans="1:72" ht="15">
      <c r="A20" s="70" t="s">
        <v>319</v>
      </c>
      <c r="B20" s="78" t="s">
        <v>15</v>
      </c>
      <c r="C20" s="54"/>
      <c r="E20" s="22"/>
      <c r="G20" s="27">
        <v>51</v>
      </c>
      <c r="I20" s="54"/>
      <c r="K20" s="54"/>
      <c r="M20" s="54"/>
      <c r="O20" s="54"/>
      <c r="Q20" s="54"/>
      <c r="S20" s="54"/>
      <c r="U20" s="54"/>
      <c r="W20" s="54"/>
      <c r="Y20" s="54"/>
      <c r="AA20" s="54"/>
      <c r="AC20" s="54"/>
      <c r="AE20" s="54"/>
      <c r="AG20" s="54"/>
      <c r="AI20" s="54"/>
      <c r="AK20" s="54"/>
      <c r="AM20" s="54"/>
      <c r="AO20" s="54"/>
      <c r="BO20" s="26">
        <f t="shared" si="0"/>
        <v>0</v>
      </c>
      <c r="BP20" s="54">
        <f t="shared" si="1"/>
        <v>0</v>
      </c>
      <c r="BQ20" s="54">
        <f t="shared" si="2"/>
        <v>0</v>
      </c>
      <c r="BR20" s="54">
        <f t="shared" si="3"/>
        <v>0</v>
      </c>
      <c r="BS20" s="54">
        <f t="shared" si="4"/>
        <v>0</v>
      </c>
      <c r="BT20" s="26">
        <f t="shared" si="5"/>
        <v>0</v>
      </c>
    </row>
    <row r="21" spans="1:72" ht="15">
      <c r="A21" s="28" t="s">
        <v>320</v>
      </c>
      <c r="B21" s="59" t="s">
        <v>166</v>
      </c>
      <c r="C21" s="22"/>
      <c r="E21" s="54"/>
      <c r="G21" s="27" t="s">
        <v>7</v>
      </c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G21" s="54"/>
      <c r="AI21" s="54"/>
      <c r="AK21" s="54"/>
      <c r="AM21" s="54"/>
      <c r="AO21" s="54"/>
      <c r="BO21" s="26">
        <f t="shared" si="0"/>
        <v>0</v>
      </c>
      <c r="BP21" s="54">
        <f t="shared" si="1"/>
        <v>0</v>
      </c>
      <c r="BQ21" s="54">
        <f t="shared" si="2"/>
        <v>0</v>
      </c>
      <c r="BR21" s="54">
        <f t="shared" si="3"/>
        <v>0</v>
      </c>
      <c r="BS21" s="54">
        <f t="shared" si="4"/>
        <v>0</v>
      </c>
      <c r="BT21" s="26">
        <f t="shared" si="5"/>
        <v>0</v>
      </c>
    </row>
    <row r="22" spans="1:72" ht="15">
      <c r="A22" s="66" t="s">
        <v>147</v>
      </c>
      <c r="B22" s="78" t="s">
        <v>110</v>
      </c>
      <c r="C22" s="22"/>
      <c r="E22" s="27" t="s">
        <v>7</v>
      </c>
      <c r="G22" s="54"/>
      <c r="I22" s="54"/>
      <c r="K22" s="54"/>
      <c r="M22" s="54"/>
      <c r="O22" s="54"/>
      <c r="Q22" s="54"/>
      <c r="S22" s="54"/>
      <c r="U22" s="54"/>
      <c r="W22" s="54"/>
      <c r="Y22" s="54"/>
      <c r="AA22" s="54"/>
      <c r="AC22" s="54"/>
      <c r="AE22" s="54"/>
      <c r="AG22" s="54"/>
      <c r="AI22" s="54"/>
      <c r="AK22" s="54"/>
      <c r="AM22" s="54"/>
      <c r="AO22" s="54"/>
      <c r="BO22" s="26">
        <f t="shared" si="0"/>
        <v>0</v>
      </c>
      <c r="BP22" s="54">
        <f t="shared" si="1"/>
        <v>0</v>
      </c>
      <c r="BQ22" s="54">
        <f t="shared" si="2"/>
        <v>0</v>
      </c>
      <c r="BR22" s="54">
        <f t="shared" si="3"/>
        <v>0</v>
      </c>
      <c r="BS22" s="54">
        <f t="shared" si="4"/>
        <v>0</v>
      </c>
      <c r="BT22" s="26">
        <f t="shared" si="5"/>
        <v>0</v>
      </c>
    </row>
    <row r="23" spans="1:72" ht="15">
      <c r="A23" s="81" t="s">
        <v>123</v>
      </c>
      <c r="B23" s="78" t="s">
        <v>13</v>
      </c>
      <c r="C23" s="54"/>
      <c r="E23" s="25">
        <v>10</v>
      </c>
      <c r="F23" s="5">
        <v>26</v>
      </c>
      <c r="G23" s="58"/>
      <c r="I23" s="54">
        <v>11</v>
      </c>
      <c r="J23" s="5">
        <v>24</v>
      </c>
      <c r="K23" s="54"/>
      <c r="M23" s="54"/>
      <c r="O23" s="54"/>
      <c r="Q23" s="54"/>
      <c r="S23" s="54"/>
      <c r="U23" s="54"/>
      <c r="W23" s="54">
        <v>27</v>
      </c>
      <c r="X23" s="19">
        <v>4</v>
      </c>
      <c r="Y23" s="54"/>
      <c r="AA23" s="54">
        <v>17</v>
      </c>
      <c r="AB23" s="23">
        <v>14</v>
      </c>
      <c r="AC23" s="54"/>
      <c r="AE23" s="58" t="s">
        <v>7</v>
      </c>
      <c r="AG23" s="58"/>
      <c r="AI23" s="58"/>
      <c r="AK23" s="54">
        <v>15</v>
      </c>
      <c r="AL23" s="23">
        <v>16</v>
      </c>
      <c r="AM23" s="58"/>
      <c r="AO23" s="58"/>
      <c r="AS23" s="54" t="s">
        <v>19</v>
      </c>
      <c r="BK23" s="54">
        <v>21</v>
      </c>
      <c r="BL23" s="77">
        <v>10</v>
      </c>
      <c r="BO23" s="26">
        <f t="shared" si="0"/>
        <v>94</v>
      </c>
      <c r="BP23" s="54">
        <f t="shared" si="1"/>
        <v>94</v>
      </c>
      <c r="BQ23" s="54">
        <f t="shared" si="2"/>
        <v>0</v>
      </c>
      <c r="BR23" s="54">
        <f t="shared" si="3"/>
        <v>0</v>
      </c>
      <c r="BS23" s="54">
        <f t="shared" si="4"/>
        <v>0</v>
      </c>
      <c r="BT23" s="26">
        <f t="shared" si="5"/>
        <v>0</v>
      </c>
    </row>
    <row r="24" spans="1:72" ht="15">
      <c r="A24" s="70" t="s">
        <v>471</v>
      </c>
      <c r="B24" s="70" t="s">
        <v>17</v>
      </c>
      <c r="C24" s="22"/>
      <c r="E24" s="54"/>
      <c r="G24" s="54"/>
      <c r="I24" s="54"/>
      <c r="K24" s="54"/>
      <c r="M24" s="54"/>
      <c r="O24" s="54"/>
      <c r="Q24" s="54"/>
      <c r="S24" s="54"/>
      <c r="U24" s="54"/>
      <c r="W24" s="58"/>
      <c r="Y24" s="58">
        <v>51</v>
      </c>
      <c r="AA24" s="58"/>
      <c r="AC24" s="58"/>
      <c r="AE24" s="58"/>
      <c r="AG24" s="58"/>
      <c r="AI24" s="58"/>
      <c r="AK24" s="58"/>
      <c r="AM24" s="58"/>
      <c r="AO24" s="58"/>
      <c r="BO24" s="26">
        <f t="shared" si="0"/>
        <v>0</v>
      </c>
      <c r="BP24" s="54">
        <f t="shared" si="1"/>
        <v>0</v>
      </c>
      <c r="BQ24" s="54">
        <f t="shared" si="2"/>
        <v>0</v>
      </c>
      <c r="BR24" s="54">
        <f t="shared" si="3"/>
        <v>0</v>
      </c>
      <c r="BS24" s="54">
        <f t="shared" si="4"/>
        <v>0</v>
      </c>
      <c r="BT24" s="26">
        <f t="shared" si="5"/>
        <v>0</v>
      </c>
    </row>
    <row r="25" spans="1:72" ht="15">
      <c r="A25" s="81" t="s">
        <v>538</v>
      </c>
      <c r="B25" s="81" t="s">
        <v>10</v>
      </c>
      <c r="C25" s="22"/>
      <c r="E25" s="54"/>
      <c r="G25" s="54"/>
      <c r="I25" s="54"/>
      <c r="K25" s="54"/>
      <c r="M25" s="54"/>
      <c r="O25" s="54"/>
      <c r="Q25" s="54"/>
      <c r="S25" s="54"/>
      <c r="U25" s="54"/>
      <c r="W25" s="54"/>
      <c r="Y25" s="54"/>
      <c r="AA25" s="54"/>
      <c r="AC25" s="54"/>
      <c r="AE25" s="54"/>
      <c r="AG25" s="58">
        <v>44</v>
      </c>
      <c r="AI25" s="58">
        <v>33</v>
      </c>
      <c r="AK25" s="58"/>
      <c r="AM25" s="58">
        <v>40</v>
      </c>
      <c r="AO25" s="58">
        <v>41</v>
      </c>
      <c r="AQ25" s="54" t="s">
        <v>331</v>
      </c>
      <c r="BE25" s="54">
        <v>40</v>
      </c>
      <c r="BG25" s="54">
        <v>42</v>
      </c>
      <c r="BO25" s="26">
        <f t="shared" si="0"/>
        <v>0</v>
      </c>
      <c r="BP25" s="54">
        <f t="shared" si="1"/>
        <v>0</v>
      </c>
      <c r="BQ25" s="54">
        <f t="shared" si="2"/>
        <v>0</v>
      </c>
      <c r="BR25" s="54">
        <f t="shared" si="3"/>
        <v>0</v>
      </c>
      <c r="BS25" s="54">
        <f t="shared" si="4"/>
        <v>0</v>
      </c>
      <c r="BT25" s="26">
        <f t="shared" si="5"/>
        <v>0</v>
      </c>
    </row>
    <row r="26" spans="1:72" ht="15">
      <c r="A26" s="81" t="s">
        <v>540</v>
      </c>
      <c r="B26" s="81" t="s">
        <v>537</v>
      </c>
      <c r="C26" s="22"/>
      <c r="E26" s="54"/>
      <c r="G26" s="54"/>
      <c r="I26" s="54"/>
      <c r="K26" s="54"/>
      <c r="M26" s="54"/>
      <c r="O26" s="54"/>
      <c r="Q26" s="54"/>
      <c r="S26" s="54"/>
      <c r="U26" s="54"/>
      <c r="W26" s="54"/>
      <c r="Y26" s="54"/>
      <c r="AA26" s="54"/>
      <c r="AC26" s="54"/>
      <c r="AE26" s="54"/>
      <c r="AG26" s="58">
        <v>49</v>
      </c>
      <c r="AI26" s="58" t="s">
        <v>331</v>
      </c>
      <c r="AK26" s="58"/>
      <c r="AM26" s="58" t="s">
        <v>331</v>
      </c>
      <c r="AO26" s="58">
        <v>43</v>
      </c>
      <c r="AQ26" s="54" t="s">
        <v>331</v>
      </c>
      <c r="AW26" s="58" t="s">
        <v>7</v>
      </c>
      <c r="AY26" s="54" t="s">
        <v>331</v>
      </c>
      <c r="BA26" s="54">
        <v>47</v>
      </c>
      <c r="BC26" s="54">
        <v>30</v>
      </c>
      <c r="BD26" s="53">
        <v>1</v>
      </c>
      <c r="BE26" s="54">
        <v>46</v>
      </c>
      <c r="BG26" s="54">
        <v>48</v>
      </c>
      <c r="BO26" s="26">
        <f t="shared" si="0"/>
        <v>1</v>
      </c>
      <c r="BP26" s="54">
        <f t="shared" si="1"/>
        <v>0</v>
      </c>
      <c r="BQ26" s="54">
        <f t="shared" si="2"/>
        <v>0</v>
      </c>
      <c r="BR26" s="54">
        <f t="shared" si="3"/>
        <v>0</v>
      </c>
      <c r="BS26" s="54">
        <f t="shared" si="4"/>
        <v>0</v>
      </c>
      <c r="BT26" s="26">
        <f t="shared" si="5"/>
        <v>1</v>
      </c>
    </row>
    <row r="27" spans="1:72" ht="15">
      <c r="A27" s="70" t="s">
        <v>378</v>
      </c>
      <c r="B27" s="70" t="s">
        <v>11</v>
      </c>
      <c r="C27" s="22"/>
      <c r="E27" s="54"/>
      <c r="G27" s="54"/>
      <c r="I27" s="54"/>
      <c r="K27" s="25">
        <v>25</v>
      </c>
      <c r="L27" s="5">
        <v>6</v>
      </c>
      <c r="M27" s="25">
        <v>25</v>
      </c>
      <c r="N27" s="5">
        <v>6</v>
      </c>
      <c r="O27" s="54">
        <v>20</v>
      </c>
      <c r="P27" s="5">
        <v>11</v>
      </c>
      <c r="Q27" s="58">
        <v>58</v>
      </c>
      <c r="S27" s="58">
        <v>40</v>
      </c>
      <c r="U27" s="58">
        <v>34</v>
      </c>
      <c r="W27" s="58"/>
      <c r="Y27" s="58"/>
      <c r="AA27" s="58"/>
      <c r="AC27" s="58"/>
      <c r="AE27" s="58"/>
      <c r="AG27" s="58">
        <v>34</v>
      </c>
      <c r="AI27" s="58">
        <v>31</v>
      </c>
      <c r="AK27" s="58"/>
      <c r="AM27" s="54">
        <v>21</v>
      </c>
      <c r="AN27" s="23">
        <v>10</v>
      </c>
      <c r="AO27" s="54">
        <v>17</v>
      </c>
      <c r="AP27" s="23">
        <v>14</v>
      </c>
      <c r="AQ27" s="54" t="s">
        <v>331</v>
      </c>
      <c r="AW27" s="54">
        <v>32</v>
      </c>
      <c r="AY27" s="54">
        <v>5</v>
      </c>
      <c r="AZ27" s="53">
        <v>45</v>
      </c>
      <c r="BA27" s="54">
        <v>33</v>
      </c>
      <c r="BC27" s="54">
        <v>20</v>
      </c>
      <c r="BD27" s="53">
        <v>11</v>
      </c>
      <c r="BE27" s="54">
        <v>24</v>
      </c>
      <c r="BF27" s="53">
        <v>7</v>
      </c>
      <c r="BG27" s="54">
        <v>26</v>
      </c>
      <c r="BH27" s="69">
        <v>5</v>
      </c>
      <c r="BM27" s="54">
        <v>9</v>
      </c>
      <c r="BN27" s="77">
        <v>29</v>
      </c>
      <c r="BO27" s="26">
        <f t="shared" si="0"/>
        <v>144</v>
      </c>
      <c r="BP27" s="54">
        <f t="shared" si="1"/>
        <v>0</v>
      </c>
      <c r="BQ27" s="54">
        <f t="shared" si="2"/>
        <v>0</v>
      </c>
      <c r="BR27" s="54">
        <f t="shared" si="3"/>
        <v>26</v>
      </c>
      <c r="BS27" s="54">
        <f t="shared" si="4"/>
        <v>107</v>
      </c>
      <c r="BT27" s="26">
        <f t="shared" si="5"/>
        <v>11</v>
      </c>
    </row>
    <row r="28" spans="1:72" ht="15">
      <c r="A28" s="70" t="s">
        <v>335</v>
      </c>
      <c r="B28" s="78" t="s">
        <v>10</v>
      </c>
      <c r="C28" s="22"/>
      <c r="E28" s="54"/>
      <c r="G28" s="54"/>
      <c r="I28" s="27" t="s">
        <v>7</v>
      </c>
      <c r="K28" s="27"/>
      <c r="M28" s="27"/>
      <c r="O28" s="27"/>
      <c r="Q28" s="27"/>
      <c r="S28" s="27"/>
      <c r="U28" s="27"/>
      <c r="W28" s="27" t="s">
        <v>7</v>
      </c>
      <c r="Y28" s="27"/>
      <c r="AA28" s="54">
        <v>25</v>
      </c>
      <c r="AB28" s="23">
        <v>6</v>
      </c>
      <c r="AC28" s="54"/>
      <c r="AE28" s="58" t="s">
        <v>7</v>
      </c>
      <c r="AG28" s="58"/>
      <c r="AI28" s="58"/>
      <c r="AK28" s="58" t="s">
        <v>7</v>
      </c>
      <c r="AM28" s="58"/>
      <c r="AO28" s="58"/>
      <c r="AS28" s="58">
        <v>40</v>
      </c>
      <c r="BK28" s="54">
        <v>27</v>
      </c>
      <c r="BL28" s="77">
        <v>4</v>
      </c>
      <c r="BO28" s="26">
        <f t="shared" si="0"/>
        <v>10</v>
      </c>
      <c r="BP28" s="54">
        <f t="shared" si="1"/>
        <v>10</v>
      </c>
      <c r="BQ28" s="54">
        <f t="shared" si="2"/>
        <v>0</v>
      </c>
      <c r="BR28" s="54">
        <f t="shared" si="3"/>
        <v>0</v>
      </c>
      <c r="BS28" s="54">
        <f t="shared" si="4"/>
        <v>0</v>
      </c>
      <c r="BT28" s="26">
        <f t="shared" si="5"/>
        <v>0</v>
      </c>
    </row>
    <row r="29" spans="1:72" ht="15">
      <c r="A29" s="81" t="s">
        <v>76</v>
      </c>
      <c r="B29" s="78" t="s">
        <v>10</v>
      </c>
      <c r="C29" s="27">
        <v>45</v>
      </c>
      <c r="E29" s="54"/>
      <c r="G29" s="58"/>
      <c r="I29" s="58"/>
      <c r="K29" s="27">
        <v>50</v>
      </c>
      <c r="M29" s="27">
        <v>39</v>
      </c>
      <c r="O29" s="27" t="s">
        <v>331</v>
      </c>
      <c r="Q29" s="58">
        <v>35</v>
      </c>
      <c r="S29" s="58">
        <v>44</v>
      </c>
      <c r="U29" s="54">
        <v>23</v>
      </c>
      <c r="V29" s="15">
        <v>8</v>
      </c>
      <c r="W29" s="58"/>
      <c r="Y29" s="58" t="s">
        <v>7</v>
      </c>
      <c r="AA29" s="58"/>
      <c r="AC29" s="58"/>
      <c r="AE29" s="58"/>
      <c r="AG29" s="54">
        <v>21</v>
      </c>
      <c r="AH29" s="23">
        <v>10</v>
      </c>
      <c r="AI29" s="54">
        <v>22</v>
      </c>
      <c r="AJ29" s="23">
        <v>9</v>
      </c>
      <c r="AK29" s="54"/>
      <c r="AM29" s="54">
        <v>15</v>
      </c>
      <c r="AN29" s="23">
        <v>16</v>
      </c>
      <c r="AO29" s="54">
        <v>29</v>
      </c>
      <c r="AP29" s="23">
        <v>2</v>
      </c>
      <c r="AQ29" s="54">
        <v>10</v>
      </c>
      <c r="AR29" s="53">
        <v>26</v>
      </c>
      <c r="AW29" s="54">
        <v>10</v>
      </c>
      <c r="AX29" s="53">
        <v>26</v>
      </c>
      <c r="AY29" s="54">
        <v>31</v>
      </c>
      <c r="BA29" s="54">
        <v>26</v>
      </c>
      <c r="BB29" s="53">
        <v>5</v>
      </c>
      <c r="BC29" s="54">
        <v>32</v>
      </c>
      <c r="BE29" s="54">
        <v>45</v>
      </c>
      <c r="BG29" s="54">
        <v>19</v>
      </c>
      <c r="BH29" s="69">
        <v>12</v>
      </c>
      <c r="BO29" s="26">
        <f t="shared" si="0"/>
        <v>114</v>
      </c>
      <c r="BP29" s="54">
        <f t="shared" si="1"/>
        <v>0</v>
      </c>
      <c r="BQ29" s="54">
        <f t="shared" si="2"/>
        <v>0</v>
      </c>
      <c r="BR29" s="54">
        <f t="shared" si="3"/>
        <v>68</v>
      </c>
      <c r="BS29" s="54">
        <f t="shared" si="4"/>
        <v>12</v>
      </c>
      <c r="BT29" s="26">
        <f t="shared" si="5"/>
        <v>34</v>
      </c>
    </row>
    <row r="30" spans="1:72" ht="15">
      <c r="A30" s="81" t="s">
        <v>47</v>
      </c>
      <c r="B30" s="59" t="s">
        <v>10</v>
      </c>
      <c r="C30" s="27">
        <v>32</v>
      </c>
      <c r="E30" s="27">
        <v>37</v>
      </c>
      <c r="G30" s="54">
        <v>24</v>
      </c>
      <c r="H30" s="5">
        <v>7</v>
      </c>
      <c r="I30" s="54">
        <v>26</v>
      </c>
      <c r="J30" s="5">
        <v>5</v>
      </c>
      <c r="K30" s="54"/>
      <c r="M30" s="54"/>
      <c r="O30" s="54"/>
      <c r="Q30" s="58">
        <v>38</v>
      </c>
      <c r="S30" s="58"/>
      <c r="U30" s="58"/>
      <c r="W30" s="54">
        <v>17</v>
      </c>
      <c r="X30" s="19">
        <v>14</v>
      </c>
      <c r="Y30" s="54">
        <v>25</v>
      </c>
      <c r="Z30" s="17">
        <v>6</v>
      </c>
      <c r="AA30" s="58" t="s">
        <v>7</v>
      </c>
      <c r="AC30" s="58"/>
      <c r="AE30" s="58" t="s">
        <v>7</v>
      </c>
      <c r="AG30" s="58"/>
      <c r="AI30" s="58"/>
      <c r="AK30" s="54">
        <v>21</v>
      </c>
      <c r="AL30" s="23">
        <v>10</v>
      </c>
      <c r="AM30" s="58"/>
      <c r="AO30" s="58"/>
      <c r="AS30" s="54" t="s">
        <v>19</v>
      </c>
      <c r="AU30" s="54">
        <v>8</v>
      </c>
      <c r="AV30" s="53">
        <v>32</v>
      </c>
      <c r="BI30" s="54">
        <v>25</v>
      </c>
      <c r="BJ30" s="77">
        <v>6</v>
      </c>
      <c r="BK30" s="54">
        <v>7</v>
      </c>
      <c r="BL30" s="77">
        <v>36</v>
      </c>
      <c r="BO30" s="26">
        <f t="shared" si="0"/>
        <v>116</v>
      </c>
      <c r="BP30" s="54">
        <f t="shared" si="1"/>
        <v>65</v>
      </c>
      <c r="BQ30" s="54">
        <f t="shared" si="2"/>
        <v>51</v>
      </c>
      <c r="BR30" s="54">
        <f t="shared" si="3"/>
        <v>0</v>
      </c>
      <c r="BS30" s="54">
        <f t="shared" si="4"/>
        <v>0</v>
      </c>
      <c r="BT30" s="26">
        <f t="shared" si="5"/>
        <v>0</v>
      </c>
    </row>
    <row r="31" spans="1:72" ht="15">
      <c r="A31" s="78" t="s">
        <v>139</v>
      </c>
      <c r="B31" s="78" t="s">
        <v>5</v>
      </c>
      <c r="C31" s="22"/>
      <c r="E31" s="25">
        <v>26</v>
      </c>
      <c r="F31" s="5">
        <v>5</v>
      </c>
      <c r="G31" s="54"/>
      <c r="I31" s="54">
        <v>21</v>
      </c>
      <c r="J31" s="5">
        <v>10</v>
      </c>
      <c r="K31" s="54"/>
      <c r="M31" s="54"/>
      <c r="O31" s="54"/>
      <c r="Q31" s="54"/>
      <c r="S31" s="54"/>
      <c r="U31" s="54"/>
      <c r="W31" s="27" t="s">
        <v>7</v>
      </c>
      <c r="Y31" s="54"/>
      <c r="AA31" s="54"/>
      <c r="AC31" s="54"/>
      <c r="AE31" s="54"/>
      <c r="AG31" s="54"/>
      <c r="AI31" s="54"/>
      <c r="AK31" s="58" t="s">
        <v>7</v>
      </c>
      <c r="AM31" s="54"/>
      <c r="AO31" s="54"/>
      <c r="AS31" s="58">
        <v>33</v>
      </c>
      <c r="BK31" s="54">
        <v>24</v>
      </c>
      <c r="BL31" s="77">
        <v>7</v>
      </c>
      <c r="BO31" s="26">
        <f t="shared" si="0"/>
        <v>22</v>
      </c>
      <c r="BP31" s="54">
        <f t="shared" si="1"/>
        <v>22</v>
      </c>
      <c r="BQ31" s="54">
        <f t="shared" si="2"/>
        <v>0</v>
      </c>
      <c r="BR31" s="54">
        <f t="shared" si="3"/>
        <v>0</v>
      </c>
      <c r="BS31" s="54">
        <f t="shared" si="4"/>
        <v>0</v>
      </c>
      <c r="BT31" s="26">
        <f t="shared" si="5"/>
        <v>0</v>
      </c>
    </row>
    <row r="32" spans="1:72" ht="15">
      <c r="A32" s="81" t="s">
        <v>127</v>
      </c>
      <c r="B32" s="78" t="s">
        <v>1</v>
      </c>
      <c r="C32" s="22"/>
      <c r="E32" s="27">
        <v>50</v>
      </c>
      <c r="G32" s="54"/>
      <c r="I32" s="27" t="s">
        <v>7</v>
      </c>
      <c r="K32" s="27"/>
      <c r="M32" s="27"/>
      <c r="O32" s="27"/>
      <c r="Q32" s="27"/>
      <c r="S32" s="27"/>
      <c r="U32" s="27"/>
      <c r="W32" s="27" t="s">
        <v>7</v>
      </c>
      <c r="Y32" s="27"/>
      <c r="AA32" s="27"/>
      <c r="AC32" s="27"/>
      <c r="AE32" s="27"/>
      <c r="AG32" s="27"/>
      <c r="AI32" s="27"/>
      <c r="AK32" s="27"/>
      <c r="AM32" s="27"/>
      <c r="AO32" s="27"/>
      <c r="BO32" s="26">
        <f t="shared" si="0"/>
        <v>0</v>
      </c>
      <c r="BP32" s="54">
        <f t="shared" si="1"/>
        <v>0</v>
      </c>
      <c r="BQ32" s="54">
        <f t="shared" si="2"/>
        <v>0</v>
      </c>
      <c r="BR32" s="54">
        <f t="shared" si="3"/>
        <v>0</v>
      </c>
      <c r="BS32" s="54">
        <f t="shared" si="4"/>
        <v>0</v>
      </c>
      <c r="BT32" s="26">
        <f t="shared" si="5"/>
        <v>0</v>
      </c>
    </row>
    <row r="33" spans="1:72" ht="15">
      <c r="A33" s="81" t="s">
        <v>149</v>
      </c>
      <c r="B33" s="78" t="s">
        <v>5</v>
      </c>
      <c r="C33" s="22"/>
      <c r="E33" s="27">
        <v>41</v>
      </c>
      <c r="G33" s="54"/>
      <c r="I33" s="54"/>
      <c r="K33" s="54"/>
      <c r="M33" s="54"/>
      <c r="O33" s="54"/>
      <c r="Q33" s="54"/>
      <c r="S33" s="54"/>
      <c r="U33" s="54"/>
      <c r="W33" s="54"/>
      <c r="Y33" s="54"/>
      <c r="AA33" s="58" t="s">
        <v>7</v>
      </c>
      <c r="AC33" s="58"/>
      <c r="AE33" s="58"/>
      <c r="AG33" s="58"/>
      <c r="AI33" s="58"/>
      <c r="AK33" s="58"/>
      <c r="AM33" s="58"/>
      <c r="AO33" s="58"/>
      <c r="BO33" s="26">
        <f t="shared" si="0"/>
        <v>0</v>
      </c>
      <c r="BP33" s="54">
        <f t="shared" si="1"/>
        <v>0</v>
      </c>
      <c r="BQ33" s="54">
        <f t="shared" si="2"/>
        <v>0</v>
      </c>
      <c r="BR33" s="54">
        <f t="shared" si="3"/>
        <v>0</v>
      </c>
      <c r="BS33" s="54">
        <f t="shared" si="4"/>
        <v>0</v>
      </c>
      <c r="BT33" s="26">
        <f t="shared" si="5"/>
        <v>0</v>
      </c>
    </row>
    <row r="34" spans="1:72" ht="15">
      <c r="A34" s="81" t="s">
        <v>68</v>
      </c>
      <c r="B34" s="78" t="s">
        <v>8</v>
      </c>
      <c r="C34" s="27">
        <v>31</v>
      </c>
      <c r="E34" s="22"/>
      <c r="G34" s="27" t="s">
        <v>7</v>
      </c>
      <c r="I34" s="54"/>
      <c r="K34" s="25">
        <v>24</v>
      </c>
      <c r="L34" s="5">
        <v>7</v>
      </c>
      <c r="M34" s="25">
        <v>18</v>
      </c>
      <c r="N34" s="5">
        <v>13</v>
      </c>
      <c r="O34" s="54">
        <v>10</v>
      </c>
      <c r="P34" s="5">
        <v>26</v>
      </c>
      <c r="Q34" s="58">
        <v>51</v>
      </c>
      <c r="S34" s="58" t="s">
        <v>331</v>
      </c>
      <c r="U34" s="58"/>
      <c r="W34" s="58"/>
      <c r="Y34" s="58"/>
      <c r="AA34" s="58"/>
      <c r="AC34" s="58"/>
      <c r="AE34" s="58"/>
      <c r="AG34" s="58" t="s">
        <v>329</v>
      </c>
      <c r="AI34" s="54">
        <v>24</v>
      </c>
      <c r="AJ34" s="23">
        <v>7</v>
      </c>
      <c r="AK34" s="54"/>
      <c r="AM34" s="58">
        <v>44</v>
      </c>
      <c r="AO34" s="54"/>
      <c r="AQ34" s="54">
        <v>32</v>
      </c>
      <c r="BO34" s="26">
        <f t="shared" si="0"/>
        <v>53</v>
      </c>
      <c r="BP34" s="54">
        <f t="shared" si="1"/>
        <v>0</v>
      </c>
      <c r="BQ34" s="54">
        <f t="shared" si="2"/>
        <v>0</v>
      </c>
      <c r="BR34" s="54">
        <f t="shared" si="3"/>
        <v>33</v>
      </c>
      <c r="BS34" s="54">
        <f t="shared" si="4"/>
        <v>20</v>
      </c>
      <c r="BT34" s="26">
        <f t="shared" si="5"/>
        <v>0</v>
      </c>
    </row>
    <row r="35" spans="1:72" ht="15">
      <c r="A35" s="68" t="s">
        <v>58</v>
      </c>
      <c r="B35" s="59" t="s">
        <v>14</v>
      </c>
      <c r="C35" s="27">
        <v>48</v>
      </c>
      <c r="E35" s="54"/>
      <c r="G35" s="27">
        <v>32</v>
      </c>
      <c r="I35" s="58"/>
      <c r="K35" s="58"/>
      <c r="M35" s="58"/>
      <c r="O35" s="58"/>
      <c r="Q35" s="54">
        <v>22</v>
      </c>
      <c r="R35" s="5">
        <v>9</v>
      </c>
      <c r="S35" s="54"/>
      <c r="U35" s="54"/>
      <c r="W35" s="58"/>
      <c r="Y35" s="58">
        <v>46</v>
      </c>
      <c r="AA35" s="58">
        <v>50</v>
      </c>
      <c r="AC35" s="58"/>
      <c r="AE35" s="58"/>
      <c r="AG35" s="58"/>
      <c r="AI35" s="58"/>
      <c r="AK35" s="58"/>
      <c r="AM35" s="58"/>
      <c r="AO35" s="58"/>
      <c r="AU35" s="54">
        <v>34</v>
      </c>
      <c r="BO35" s="26">
        <f t="shared" si="0"/>
        <v>9</v>
      </c>
      <c r="BP35" s="54">
        <f t="shared" si="1"/>
        <v>0</v>
      </c>
      <c r="BQ35" s="54">
        <f t="shared" si="2"/>
        <v>9</v>
      </c>
      <c r="BR35" s="54">
        <f t="shared" si="3"/>
        <v>0</v>
      </c>
      <c r="BS35" s="54">
        <f t="shared" si="4"/>
        <v>0</v>
      </c>
      <c r="BT35" s="26">
        <f t="shared" si="5"/>
        <v>0</v>
      </c>
    </row>
    <row r="36" spans="1:72" ht="15">
      <c r="A36" s="66" t="s">
        <v>610</v>
      </c>
      <c r="B36" s="78" t="s">
        <v>4</v>
      </c>
      <c r="C36" s="27"/>
      <c r="E36" s="54"/>
      <c r="G36" s="27"/>
      <c r="I36" s="58"/>
      <c r="K36" s="58"/>
      <c r="M36" s="58"/>
      <c r="O36" s="58"/>
      <c r="Q36" s="54"/>
      <c r="S36" s="54"/>
      <c r="U36" s="54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S36" s="58" t="s">
        <v>7</v>
      </c>
      <c r="BK36" s="54" t="s">
        <v>7</v>
      </c>
      <c r="BO36" s="26">
        <f t="shared" si="0"/>
        <v>0</v>
      </c>
      <c r="BP36" s="54">
        <f t="shared" si="1"/>
        <v>0</v>
      </c>
      <c r="BQ36" s="54">
        <f t="shared" si="2"/>
        <v>0</v>
      </c>
      <c r="BR36" s="54">
        <f t="shared" si="3"/>
        <v>0</v>
      </c>
      <c r="BS36" s="54">
        <f t="shared" si="4"/>
        <v>0</v>
      </c>
      <c r="BT36" s="26">
        <f t="shared" si="5"/>
        <v>0</v>
      </c>
    </row>
    <row r="37" spans="1:72" ht="15">
      <c r="A37" s="81" t="s">
        <v>141</v>
      </c>
      <c r="B37" s="78" t="s">
        <v>11</v>
      </c>
      <c r="C37" s="22"/>
      <c r="E37" s="27">
        <v>53</v>
      </c>
      <c r="G37" s="54"/>
      <c r="I37" s="27">
        <v>37</v>
      </c>
      <c r="K37" s="27"/>
      <c r="M37" s="27"/>
      <c r="O37" s="27"/>
      <c r="Q37" s="27"/>
      <c r="S37" s="27"/>
      <c r="U37" s="27"/>
      <c r="W37" s="27">
        <v>38</v>
      </c>
      <c r="Y37" s="27"/>
      <c r="AA37" s="58">
        <v>43</v>
      </c>
      <c r="AC37" s="58"/>
      <c r="AE37" s="58">
        <v>33</v>
      </c>
      <c r="AG37" s="58"/>
      <c r="AI37" s="58"/>
      <c r="AK37" s="58" t="s">
        <v>7</v>
      </c>
      <c r="AM37" s="58"/>
      <c r="AO37" s="58"/>
      <c r="AS37" s="58">
        <v>48</v>
      </c>
      <c r="BO37" s="26">
        <f t="shared" si="0"/>
        <v>0</v>
      </c>
      <c r="BP37" s="54">
        <f t="shared" si="1"/>
        <v>0</v>
      </c>
      <c r="BQ37" s="54">
        <f t="shared" si="2"/>
        <v>0</v>
      </c>
      <c r="BR37" s="54">
        <f t="shared" si="3"/>
        <v>0</v>
      </c>
      <c r="BS37" s="54">
        <f t="shared" si="4"/>
        <v>0</v>
      </c>
      <c r="BT37" s="26">
        <f t="shared" si="5"/>
        <v>0</v>
      </c>
    </row>
    <row r="38" spans="1:72" ht="15">
      <c r="A38" s="78" t="s">
        <v>122</v>
      </c>
      <c r="B38" s="78" t="s">
        <v>13</v>
      </c>
      <c r="C38" s="54"/>
      <c r="E38" s="25" t="s">
        <v>19</v>
      </c>
      <c r="G38" s="54"/>
      <c r="I38" s="54">
        <v>20</v>
      </c>
      <c r="J38" s="5">
        <v>11</v>
      </c>
      <c r="K38" s="54"/>
      <c r="M38" s="54"/>
      <c r="O38" s="54"/>
      <c r="Q38" s="54"/>
      <c r="S38" s="54"/>
      <c r="U38" s="58">
        <v>35</v>
      </c>
      <c r="W38" s="54">
        <v>11</v>
      </c>
      <c r="X38" s="19">
        <v>24</v>
      </c>
      <c r="Y38" s="58"/>
      <c r="AA38" s="54">
        <v>12</v>
      </c>
      <c r="AB38" s="23">
        <v>22</v>
      </c>
      <c r="AC38" s="54"/>
      <c r="AE38" s="54">
        <v>16</v>
      </c>
      <c r="AF38" s="23">
        <v>15</v>
      </c>
      <c r="AG38" s="54"/>
      <c r="AI38" s="54"/>
      <c r="AK38" s="54">
        <v>13</v>
      </c>
      <c r="AL38" s="23">
        <v>20</v>
      </c>
      <c r="AM38" s="54"/>
      <c r="AO38" s="54"/>
      <c r="AS38" s="54">
        <v>10</v>
      </c>
      <c r="AT38" s="53">
        <v>26</v>
      </c>
      <c r="BK38" s="54">
        <v>13</v>
      </c>
      <c r="BL38" s="77">
        <v>20</v>
      </c>
      <c r="BO38" s="26">
        <f t="shared" si="0"/>
        <v>138</v>
      </c>
      <c r="BP38" s="54">
        <f t="shared" si="1"/>
        <v>138</v>
      </c>
      <c r="BQ38" s="54">
        <f t="shared" si="2"/>
        <v>0</v>
      </c>
      <c r="BR38" s="54">
        <f t="shared" si="3"/>
        <v>0</v>
      </c>
      <c r="BS38" s="54">
        <f t="shared" si="4"/>
        <v>0</v>
      </c>
      <c r="BT38" s="26">
        <f t="shared" si="5"/>
        <v>0</v>
      </c>
    </row>
    <row r="39" spans="1:72" ht="15">
      <c r="A39" s="81" t="s">
        <v>53</v>
      </c>
      <c r="B39" s="78" t="s">
        <v>13</v>
      </c>
      <c r="C39" s="25">
        <v>14</v>
      </c>
      <c r="D39" s="5">
        <v>18</v>
      </c>
      <c r="E39" s="25">
        <v>22</v>
      </c>
      <c r="F39" s="5">
        <v>9</v>
      </c>
      <c r="G39" s="54">
        <v>17</v>
      </c>
      <c r="H39" s="5">
        <v>14</v>
      </c>
      <c r="I39" s="27">
        <v>39</v>
      </c>
      <c r="K39" s="27"/>
      <c r="M39" s="27"/>
      <c r="O39" s="27"/>
      <c r="Q39" s="54">
        <v>21</v>
      </c>
      <c r="R39" s="5">
        <v>10</v>
      </c>
      <c r="S39" s="54"/>
      <c r="U39" s="54"/>
      <c r="W39" s="27">
        <v>31</v>
      </c>
      <c r="Y39" s="54">
        <v>27</v>
      </c>
      <c r="Z39" s="17">
        <v>4</v>
      </c>
      <c r="AA39" s="58">
        <v>37</v>
      </c>
      <c r="AC39" s="58"/>
      <c r="AE39" s="58"/>
      <c r="AG39" s="58"/>
      <c r="AI39" s="58"/>
      <c r="AK39" s="58"/>
      <c r="AM39" s="58"/>
      <c r="AO39" s="58"/>
      <c r="AS39" s="58" t="s">
        <v>7</v>
      </c>
      <c r="AU39" s="54">
        <v>39</v>
      </c>
      <c r="BI39" s="54">
        <v>22</v>
      </c>
      <c r="BJ39" s="77">
        <v>9</v>
      </c>
      <c r="BK39" s="54">
        <v>22</v>
      </c>
      <c r="BL39" s="77">
        <v>9</v>
      </c>
      <c r="BO39" s="26">
        <f t="shared" si="0"/>
        <v>73</v>
      </c>
      <c r="BP39" s="54">
        <f t="shared" si="1"/>
        <v>18</v>
      </c>
      <c r="BQ39" s="54">
        <f t="shared" si="2"/>
        <v>55</v>
      </c>
      <c r="BR39" s="54">
        <f t="shared" si="3"/>
        <v>0</v>
      </c>
      <c r="BS39" s="54">
        <f t="shared" si="4"/>
        <v>0</v>
      </c>
      <c r="BT39" s="26">
        <f t="shared" si="5"/>
        <v>0</v>
      </c>
    </row>
    <row r="40" spans="1:72" ht="15">
      <c r="A40" s="66" t="s">
        <v>143</v>
      </c>
      <c r="B40" s="78" t="s">
        <v>3</v>
      </c>
      <c r="C40" s="22"/>
      <c r="E40" s="27">
        <v>38</v>
      </c>
      <c r="G40" s="54"/>
      <c r="I40" s="54"/>
      <c r="K40" s="54"/>
      <c r="M40" s="54"/>
      <c r="O40" s="54"/>
      <c r="Q40" s="54"/>
      <c r="S40" s="54"/>
      <c r="U40" s="54"/>
      <c r="W40" s="54"/>
      <c r="Y40" s="54"/>
      <c r="AA40" s="54"/>
      <c r="AC40" s="54"/>
      <c r="AE40" s="54"/>
      <c r="AG40" s="54"/>
      <c r="AI40" s="54"/>
      <c r="AK40" s="54">
        <v>24</v>
      </c>
      <c r="AL40" s="23">
        <v>7</v>
      </c>
      <c r="AM40" s="54"/>
      <c r="AO40" s="54"/>
      <c r="BO40" s="26">
        <f t="shared" si="0"/>
        <v>7</v>
      </c>
      <c r="BP40" s="54">
        <f t="shared" si="1"/>
        <v>7</v>
      </c>
      <c r="BQ40" s="54">
        <f t="shared" si="2"/>
        <v>0</v>
      </c>
      <c r="BR40" s="54">
        <f t="shared" si="3"/>
        <v>0</v>
      </c>
      <c r="BS40" s="54">
        <f t="shared" si="4"/>
        <v>0</v>
      </c>
      <c r="BT40" s="26">
        <f t="shared" si="5"/>
        <v>0</v>
      </c>
    </row>
    <row r="41" spans="1:72" ht="15">
      <c r="A41" s="70" t="s">
        <v>387</v>
      </c>
      <c r="B41" s="70" t="s">
        <v>10</v>
      </c>
      <c r="C41" s="22"/>
      <c r="E41" s="54"/>
      <c r="G41" s="54"/>
      <c r="I41" s="54"/>
      <c r="K41" s="25">
        <v>12</v>
      </c>
      <c r="L41" s="5">
        <v>22</v>
      </c>
      <c r="M41" s="25">
        <v>12</v>
      </c>
      <c r="N41" s="5">
        <v>22</v>
      </c>
      <c r="O41" s="27" t="s">
        <v>331</v>
      </c>
      <c r="Q41" s="27"/>
      <c r="S41" s="58" t="s">
        <v>331</v>
      </c>
      <c r="U41" s="58"/>
      <c r="W41" s="58"/>
      <c r="Y41" s="58"/>
      <c r="AA41" s="58"/>
      <c r="AC41" s="58"/>
      <c r="AE41" s="58"/>
      <c r="AG41" s="54">
        <v>9</v>
      </c>
      <c r="AH41" s="23">
        <v>29</v>
      </c>
      <c r="AI41" s="54">
        <v>7</v>
      </c>
      <c r="AJ41" s="23">
        <v>36</v>
      </c>
      <c r="AK41" s="54"/>
      <c r="AM41" s="58" t="s">
        <v>580</v>
      </c>
      <c r="AO41" s="54">
        <v>12</v>
      </c>
      <c r="AP41" s="23">
        <v>22</v>
      </c>
      <c r="AQ41" s="54" t="s">
        <v>331</v>
      </c>
      <c r="AY41" s="54">
        <v>15</v>
      </c>
      <c r="AZ41" s="53">
        <v>16</v>
      </c>
      <c r="BA41" s="54">
        <v>22</v>
      </c>
      <c r="BB41" s="53">
        <v>9</v>
      </c>
      <c r="BE41" s="54">
        <v>7</v>
      </c>
      <c r="BF41" s="53">
        <v>36</v>
      </c>
      <c r="BG41" s="54">
        <v>14</v>
      </c>
      <c r="BH41" s="69">
        <v>18</v>
      </c>
      <c r="BM41" s="54">
        <v>14</v>
      </c>
      <c r="BN41" s="77">
        <v>18</v>
      </c>
      <c r="BO41" s="26">
        <f t="shared" si="0"/>
        <v>228</v>
      </c>
      <c r="BP41" s="54">
        <f t="shared" si="1"/>
        <v>0</v>
      </c>
      <c r="BQ41" s="54">
        <f t="shared" si="2"/>
        <v>0</v>
      </c>
      <c r="BR41" s="54">
        <f t="shared" si="3"/>
        <v>63</v>
      </c>
      <c r="BS41" s="54">
        <f t="shared" si="4"/>
        <v>165</v>
      </c>
      <c r="BT41" s="26">
        <f t="shared" si="5"/>
        <v>0</v>
      </c>
    </row>
    <row r="42" spans="1:72" ht="15">
      <c r="A42" s="28" t="s">
        <v>476</v>
      </c>
      <c r="B42" s="70" t="s">
        <v>10</v>
      </c>
      <c r="C42" s="22"/>
      <c r="E42" s="54"/>
      <c r="G42" s="54"/>
      <c r="I42" s="54"/>
      <c r="K42" s="54"/>
      <c r="M42" s="54"/>
      <c r="O42" s="54"/>
      <c r="Q42" s="54"/>
      <c r="S42" s="54"/>
      <c r="U42" s="54"/>
      <c r="W42" s="54">
        <v>28</v>
      </c>
      <c r="X42" s="19">
        <v>3</v>
      </c>
      <c r="Y42" s="54"/>
      <c r="AA42" s="54">
        <v>26</v>
      </c>
      <c r="AB42" s="23">
        <v>5</v>
      </c>
      <c r="AC42" s="54"/>
      <c r="AE42" s="54">
        <v>26</v>
      </c>
      <c r="AG42" s="54"/>
      <c r="AI42" s="54"/>
      <c r="AK42" s="58" t="s">
        <v>7</v>
      </c>
      <c r="AM42" s="54"/>
      <c r="AO42" s="54"/>
      <c r="AS42" s="58" t="s">
        <v>7</v>
      </c>
      <c r="BI42" s="58">
        <v>32</v>
      </c>
      <c r="BK42" s="54">
        <v>35</v>
      </c>
      <c r="BO42" s="26">
        <f t="shared" si="0"/>
        <v>8</v>
      </c>
      <c r="BP42" s="54">
        <f t="shared" si="1"/>
        <v>8</v>
      </c>
      <c r="BQ42" s="54">
        <f t="shared" si="2"/>
        <v>0</v>
      </c>
      <c r="BR42" s="54">
        <f t="shared" si="3"/>
        <v>0</v>
      </c>
      <c r="BS42" s="54">
        <f t="shared" si="4"/>
        <v>0</v>
      </c>
      <c r="BT42" s="26">
        <f t="shared" si="5"/>
        <v>0</v>
      </c>
    </row>
    <row r="43" spans="1:72" ht="15">
      <c r="A43" s="66" t="s">
        <v>75</v>
      </c>
      <c r="B43" s="78" t="s">
        <v>15</v>
      </c>
      <c r="C43" s="27">
        <v>54</v>
      </c>
      <c r="E43" s="54"/>
      <c r="G43" s="54"/>
      <c r="I43" s="54"/>
      <c r="K43" s="54"/>
      <c r="M43" s="54"/>
      <c r="O43" s="54"/>
      <c r="Q43" s="54"/>
      <c r="S43" s="54"/>
      <c r="U43" s="54"/>
      <c r="W43" s="54"/>
      <c r="Y43" s="54"/>
      <c r="AA43" s="54"/>
      <c r="AC43" s="54"/>
      <c r="AE43" s="54"/>
      <c r="AG43" s="54"/>
      <c r="AI43" s="54"/>
      <c r="AK43" s="54"/>
      <c r="AM43" s="54"/>
      <c r="AO43" s="54"/>
      <c r="BO43" s="26">
        <f t="shared" si="0"/>
        <v>0</v>
      </c>
      <c r="BP43" s="54">
        <f t="shared" si="1"/>
        <v>0</v>
      </c>
      <c r="BQ43" s="54">
        <f t="shared" si="2"/>
        <v>0</v>
      </c>
      <c r="BR43" s="54">
        <f t="shared" si="3"/>
        <v>0</v>
      </c>
      <c r="BS43" s="54">
        <f t="shared" si="4"/>
        <v>0</v>
      </c>
      <c r="BT43" s="26">
        <f t="shared" si="5"/>
        <v>0</v>
      </c>
    </row>
    <row r="44" spans="1:72" ht="15">
      <c r="A44" s="78" t="s">
        <v>128</v>
      </c>
      <c r="B44" s="59" t="s">
        <v>8</v>
      </c>
      <c r="C44" s="22"/>
      <c r="E44" s="25">
        <v>18</v>
      </c>
      <c r="F44" s="5">
        <v>13</v>
      </c>
      <c r="G44" s="54"/>
      <c r="I44" s="54">
        <v>21</v>
      </c>
      <c r="J44" s="5">
        <v>10</v>
      </c>
      <c r="K44" s="54"/>
      <c r="M44" s="54"/>
      <c r="O44" s="27">
        <v>39</v>
      </c>
      <c r="Q44" s="58">
        <v>47</v>
      </c>
      <c r="S44" s="58">
        <v>31</v>
      </c>
      <c r="U44" s="54">
        <v>14</v>
      </c>
      <c r="V44" s="15">
        <v>18</v>
      </c>
      <c r="W44" s="54">
        <v>29</v>
      </c>
      <c r="X44" s="19">
        <v>2</v>
      </c>
      <c r="Y44" s="58">
        <v>43</v>
      </c>
      <c r="AA44" s="58">
        <v>34</v>
      </c>
      <c r="AC44" s="58"/>
      <c r="AE44" s="54">
        <v>14</v>
      </c>
      <c r="AF44" s="23">
        <v>18</v>
      </c>
      <c r="AG44" s="54"/>
      <c r="AI44" s="54"/>
      <c r="AK44" s="54">
        <v>16</v>
      </c>
      <c r="AL44" s="23">
        <v>15</v>
      </c>
      <c r="AM44" s="58">
        <v>38</v>
      </c>
      <c r="AO44" s="58">
        <v>42</v>
      </c>
      <c r="AQ44" s="54" t="s">
        <v>331</v>
      </c>
      <c r="AS44" s="54">
        <v>15</v>
      </c>
      <c r="AT44" s="53">
        <v>16</v>
      </c>
      <c r="AU44" s="54">
        <v>49</v>
      </c>
      <c r="AW44" s="54">
        <v>27</v>
      </c>
      <c r="AX44" s="53">
        <v>4</v>
      </c>
      <c r="AY44" s="54" t="s">
        <v>331</v>
      </c>
      <c r="BA44" s="54">
        <v>39</v>
      </c>
      <c r="BC44" s="54" t="s">
        <v>19</v>
      </c>
      <c r="BE44" s="54">
        <v>49</v>
      </c>
      <c r="BK44" s="54">
        <v>37</v>
      </c>
      <c r="BO44" s="26">
        <f t="shared" si="0"/>
        <v>96</v>
      </c>
      <c r="BP44" s="54">
        <f t="shared" si="1"/>
        <v>74</v>
      </c>
      <c r="BQ44" s="54">
        <f t="shared" si="2"/>
        <v>0</v>
      </c>
      <c r="BR44" s="54">
        <f t="shared" si="3"/>
        <v>0</v>
      </c>
      <c r="BS44" s="54">
        <f t="shared" si="4"/>
        <v>0</v>
      </c>
      <c r="BT44" s="26">
        <f t="shared" si="5"/>
        <v>22</v>
      </c>
    </row>
    <row r="45" spans="1:72" ht="15">
      <c r="A45" s="56" t="s">
        <v>73</v>
      </c>
      <c r="B45" s="59" t="s">
        <v>5</v>
      </c>
      <c r="C45" s="27">
        <v>50</v>
      </c>
      <c r="E45" s="54"/>
      <c r="G45" s="54"/>
      <c r="I45" s="54"/>
      <c r="K45" s="25">
        <v>5</v>
      </c>
      <c r="L45" s="5">
        <v>45</v>
      </c>
      <c r="M45" s="25">
        <v>9</v>
      </c>
      <c r="N45" s="5">
        <v>29</v>
      </c>
      <c r="O45" s="54">
        <v>4</v>
      </c>
      <c r="P45" s="5">
        <v>50</v>
      </c>
      <c r="Q45" s="54"/>
      <c r="S45" s="54">
        <v>7</v>
      </c>
      <c r="T45" s="15">
        <v>36</v>
      </c>
      <c r="U45" s="54">
        <v>4</v>
      </c>
      <c r="V45" s="15">
        <v>50</v>
      </c>
      <c r="W45" s="54"/>
      <c r="Y45" s="54"/>
      <c r="AA45" s="54"/>
      <c r="AC45" s="54">
        <v>5</v>
      </c>
      <c r="AD45" s="23">
        <v>30</v>
      </c>
      <c r="AE45" s="54"/>
      <c r="AG45" s="54">
        <v>3</v>
      </c>
      <c r="AH45" s="23">
        <v>60</v>
      </c>
      <c r="AI45" s="58" t="s">
        <v>331</v>
      </c>
      <c r="AK45" s="58"/>
      <c r="AM45" s="54">
        <v>3</v>
      </c>
      <c r="AN45" s="23">
        <v>60</v>
      </c>
      <c r="AO45" s="54">
        <v>9</v>
      </c>
      <c r="AP45" s="23">
        <v>29</v>
      </c>
      <c r="AQ45" s="54" t="s">
        <v>331</v>
      </c>
      <c r="AU45" s="54">
        <v>15</v>
      </c>
      <c r="AV45" s="53">
        <v>16</v>
      </c>
      <c r="AW45" s="54">
        <v>9</v>
      </c>
      <c r="AX45" s="53">
        <v>29</v>
      </c>
      <c r="AY45" s="54">
        <v>13</v>
      </c>
      <c r="AZ45" s="53">
        <v>20</v>
      </c>
      <c r="BA45" s="54">
        <v>9</v>
      </c>
      <c r="BB45" s="53">
        <v>29</v>
      </c>
      <c r="BC45" s="54">
        <v>29</v>
      </c>
      <c r="BD45" s="53">
        <v>2</v>
      </c>
      <c r="BE45" s="54">
        <v>22</v>
      </c>
      <c r="BF45" s="53">
        <v>9</v>
      </c>
      <c r="BG45" s="54">
        <v>28</v>
      </c>
      <c r="BH45" s="69">
        <v>3</v>
      </c>
      <c r="BI45" s="54">
        <v>14</v>
      </c>
      <c r="BJ45" s="77">
        <v>18</v>
      </c>
      <c r="BM45" s="54">
        <v>6</v>
      </c>
      <c r="BN45" s="77">
        <v>40</v>
      </c>
      <c r="BO45" s="26">
        <f t="shared" si="0"/>
        <v>555</v>
      </c>
      <c r="BP45" s="54">
        <f t="shared" si="1"/>
        <v>0</v>
      </c>
      <c r="BQ45" s="54">
        <f t="shared" si="2"/>
        <v>34</v>
      </c>
      <c r="BR45" s="54">
        <f t="shared" si="3"/>
        <v>142</v>
      </c>
      <c r="BS45" s="54">
        <f t="shared" si="4"/>
        <v>268</v>
      </c>
      <c r="BT45" s="26">
        <f t="shared" si="5"/>
        <v>81</v>
      </c>
    </row>
    <row r="46" spans="1:72" ht="15">
      <c r="A46" s="81" t="s">
        <v>79</v>
      </c>
      <c r="B46" s="78" t="s">
        <v>14</v>
      </c>
      <c r="C46" s="27">
        <v>56</v>
      </c>
      <c r="E46" s="25">
        <v>24</v>
      </c>
      <c r="F46" s="5">
        <v>7</v>
      </c>
      <c r="G46" s="27">
        <v>43</v>
      </c>
      <c r="I46" s="27">
        <v>44</v>
      </c>
      <c r="K46" s="25">
        <v>17</v>
      </c>
      <c r="L46" s="5">
        <v>14</v>
      </c>
      <c r="M46" s="27">
        <v>32</v>
      </c>
      <c r="O46" s="27" t="s">
        <v>331</v>
      </c>
      <c r="Q46" s="27"/>
      <c r="S46" s="54">
        <v>28</v>
      </c>
      <c r="T46" s="15">
        <v>3</v>
      </c>
      <c r="U46" s="54">
        <v>19</v>
      </c>
      <c r="V46" s="15">
        <v>12</v>
      </c>
      <c r="W46" s="54">
        <v>22</v>
      </c>
      <c r="X46" s="19">
        <v>9</v>
      </c>
      <c r="Y46" s="54"/>
      <c r="AA46" s="54"/>
      <c r="AC46" s="54"/>
      <c r="AE46" s="58">
        <v>31</v>
      </c>
      <c r="AG46" s="54">
        <v>25</v>
      </c>
      <c r="AH46" s="23">
        <v>6</v>
      </c>
      <c r="AI46" s="54">
        <v>28</v>
      </c>
      <c r="AJ46" s="23">
        <v>3</v>
      </c>
      <c r="AK46" s="58">
        <v>31</v>
      </c>
      <c r="AM46" s="58">
        <v>35</v>
      </c>
      <c r="AO46" s="54">
        <v>20</v>
      </c>
      <c r="AP46" s="23">
        <v>11</v>
      </c>
      <c r="AQ46" s="54">
        <v>35</v>
      </c>
      <c r="AS46" s="58">
        <v>47</v>
      </c>
      <c r="AW46" s="54">
        <v>16</v>
      </c>
      <c r="AX46" s="53">
        <v>15</v>
      </c>
      <c r="AY46" s="54">
        <v>23</v>
      </c>
      <c r="AZ46" s="53">
        <v>8</v>
      </c>
      <c r="BA46" s="54">
        <v>35</v>
      </c>
      <c r="BC46" s="54">
        <v>17</v>
      </c>
      <c r="BD46" s="53">
        <v>14</v>
      </c>
      <c r="BE46" s="54">
        <v>30</v>
      </c>
      <c r="BF46" s="53">
        <v>1</v>
      </c>
      <c r="BG46" s="54">
        <v>38</v>
      </c>
      <c r="BO46" s="26">
        <f t="shared" si="0"/>
        <v>103</v>
      </c>
      <c r="BP46" s="54">
        <f t="shared" si="1"/>
        <v>16</v>
      </c>
      <c r="BQ46" s="54">
        <f t="shared" si="2"/>
        <v>0</v>
      </c>
      <c r="BR46" s="54">
        <f t="shared" si="3"/>
        <v>3</v>
      </c>
      <c r="BS46" s="54">
        <f t="shared" si="4"/>
        <v>43</v>
      </c>
      <c r="BT46" s="26">
        <f t="shared" si="5"/>
        <v>41</v>
      </c>
    </row>
    <row r="47" spans="1:72" ht="15">
      <c r="A47" s="81" t="s">
        <v>65</v>
      </c>
      <c r="B47" s="78" t="s">
        <v>13</v>
      </c>
      <c r="C47" s="27">
        <v>36</v>
      </c>
      <c r="E47" s="54"/>
      <c r="G47" s="27" t="s">
        <v>7</v>
      </c>
      <c r="I47" s="54"/>
      <c r="K47" s="54"/>
      <c r="M47" s="54"/>
      <c r="O47" s="54"/>
      <c r="Q47" s="54"/>
      <c r="S47" s="54"/>
      <c r="U47" s="54"/>
      <c r="W47" s="54"/>
      <c r="Y47" s="54"/>
      <c r="AA47" s="54"/>
      <c r="AC47" s="54"/>
      <c r="AE47" s="54"/>
      <c r="AG47" s="54"/>
      <c r="AI47" s="54"/>
      <c r="AK47" s="54"/>
      <c r="AM47" s="54"/>
      <c r="AO47" s="54"/>
      <c r="BO47" s="26">
        <f t="shared" si="0"/>
        <v>0</v>
      </c>
      <c r="BP47" s="54">
        <f t="shared" si="1"/>
        <v>0</v>
      </c>
      <c r="BQ47" s="54">
        <f t="shared" si="2"/>
        <v>0</v>
      </c>
      <c r="BR47" s="54">
        <f t="shared" si="3"/>
        <v>0</v>
      </c>
      <c r="BS47" s="54">
        <f t="shared" si="4"/>
        <v>0</v>
      </c>
      <c r="BT47" s="26">
        <f t="shared" si="5"/>
        <v>0</v>
      </c>
    </row>
    <row r="48" spans="1:72" ht="15">
      <c r="A48" s="81" t="s">
        <v>35</v>
      </c>
      <c r="B48" s="78" t="s">
        <v>5</v>
      </c>
      <c r="C48" s="25" t="s">
        <v>19</v>
      </c>
      <c r="E48" s="22"/>
      <c r="G48" s="54">
        <v>6</v>
      </c>
      <c r="H48" s="5">
        <v>40</v>
      </c>
      <c r="I48" s="54"/>
      <c r="K48" s="25">
        <v>10</v>
      </c>
      <c r="L48" s="5">
        <v>26</v>
      </c>
      <c r="M48" s="27" t="s">
        <v>331</v>
      </c>
      <c r="O48" s="54">
        <v>5</v>
      </c>
      <c r="P48" s="5">
        <v>45</v>
      </c>
      <c r="Q48" s="54">
        <v>9</v>
      </c>
      <c r="R48" s="5">
        <v>29</v>
      </c>
      <c r="S48" s="54">
        <v>14</v>
      </c>
      <c r="T48" s="15">
        <v>18</v>
      </c>
      <c r="U48" s="54">
        <v>24</v>
      </c>
      <c r="V48" s="15">
        <v>7</v>
      </c>
      <c r="W48" s="54"/>
      <c r="Y48" s="54">
        <v>16</v>
      </c>
      <c r="Z48" s="17">
        <v>15</v>
      </c>
      <c r="AA48" s="54"/>
      <c r="AC48" s="54">
        <v>9</v>
      </c>
      <c r="AD48" s="23">
        <v>15</v>
      </c>
      <c r="AE48" s="54"/>
      <c r="AG48" s="54">
        <v>5</v>
      </c>
      <c r="AH48" s="23">
        <v>45</v>
      </c>
      <c r="AI48" s="58" t="s">
        <v>331</v>
      </c>
      <c r="AK48" s="58"/>
      <c r="AM48" s="54">
        <v>6</v>
      </c>
      <c r="AN48" s="23">
        <v>40</v>
      </c>
      <c r="AO48" s="54">
        <v>4</v>
      </c>
      <c r="AP48" s="44">
        <v>50</v>
      </c>
      <c r="AQ48" s="54" t="s">
        <v>331</v>
      </c>
      <c r="AU48" s="54">
        <v>6</v>
      </c>
      <c r="AV48" s="53">
        <v>40</v>
      </c>
      <c r="AW48" s="54">
        <v>16</v>
      </c>
      <c r="AX48" s="53">
        <v>15</v>
      </c>
      <c r="AY48" s="54">
        <v>8</v>
      </c>
      <c r="AZ48" s="53">
        <v>32</v>
      </c>
      <c r="BA48" s="54">
        <v>16</v>
      </c>
      <c r="BB48" s="53">
        <v>15</v>
      </c>
      <c r="BC48" s="54">
        <v>10</v>
      </c>
      <c r="BD48" s="53">
        <v>26</v>
      </c>
      <c r="BE48" s="54">
        <v>27</v>
      </c>
      <c r="BF48" s="53">
        <v>4</v>
      </c>
      <c r="BG48" s="54">
        <v>20</v>
      </c>
      <c r="BH48" s="69">
        <v>11</v>
      </c>
      <c r="BI48" s="54">
        <v>21</v>
      </c>
      <c r="BJ48" s="77">
        <v>10</v>
      </c>
      <c r="BM48" s="54" t="s">
        <v>331</v>
      </c>
      <c r="BO48" s="26">
        <f t="shared" si="0"/>
        <v>483</v>
      </c>
      <c r="BP48" s="54">
        <f t="shared" si="1"/>
        <v>0</v>
      </c>
      <c r="BQ48" s="54">
        <f t="shared" si="2"/>
        <v>134</v>
      </c>
      <c r="BR48" s="54">
        <f t="shared" si="3"/>
        <v>111</v>
      </c>
      <c r="BS48" s="54">
        <f t="shared" si="4"/>
        <v>175</v>
      </c>
      <c r="BT48" s="26">
        <f t="shared" si="5"/>
        <v>48</v>
      </c>
    </row>
    <row r="49" spans="1:72" ht="15">
      <c r="A49" s="70" t="s">
        <v>361</v>
      </c>
      <c r="B49" s="70" t="s">
        <v>11</v>
      </c>
      <c r="C49" s="22"/>
      <c r="E49" s="54"/>
      <c r="G49" s="54"/>
      <c r="I49" s="54"/>
      <c r="K49" s="27">
        <v>47</v>
      </c>
      <c r="M49" s="27">
        <v>42</v>
      </c>
      <c r="O49" s="27">
        <v>34</v>
      </c>
      <c r="Q49" s="27"/>
      <c r="S49" s="27"/>
      <c r="U49" s="27"/>
      <c r="W49" s="27"/>
      <c r="Y49" s="27"/>
      <c r="AA49" s="27"/>
      <c r="AC49" s="27"/>
      <c r="AE49" s="27"/>
      <c r="AG49" s="27"/>
      <c r="AI49" s="27"/>
      <c r="AK49" s="27"/>
      <c r="AM49" s="27"/>
      <c r="AO49" s="27"/>
      <c r="AP49" s="44"/>
      <c r="BO49" s="26">
        <f t="shared" si="0"/>
        <v>0</v>
      </c>
      <c r="BP49" s="54">
        <f t="shared" si="1"/>
        <v>0</v>
      </c>
      <c r="BQ49" s="54">
        <f t="shared" si="2"/>
        <v>0</v>
      </c>
      <c r="BR49" s="54">
        <f t="shared" si="3"/>
        <v>0</v>
      </c>
      <c r="BS49" s="54">
        <f t="shared" si="4"/>
        <v>0</v>
      </c>
      <c r="BT49" s="26">
        <f t="shared" si="5"/>
        <v>0</v>
      </c>
    </row>
    <row r="50" spans="1:72" s="59" customFormat="1" ht="15">
      <c r="A50" s="81" t="s">
        <v>66</v>
      </c>
      <c r="B50" s="78" t="s">
        <v>8</v>
      </c>
      <c r="C50" s="27">
        <v>41</v>
      </c>
      <c r="D50" s="53"/>
      <c r="E50" s="54"/>
      <c r="F50" s="53"/>
      <c r="G50" s="58"/>
      <c r="H50" s="53"/>
      <c r="I50" s="58"/>
      <c r="J50" s="53"/>
      <c r="K50" s="58"/>
      <c r="L50" s="53"/>
      <c r="M50" s="58"/>
      <c r="N50" s="53"/>
      <c r="O50" s="58"/>
      <c r="P50" s="53"/>
      <c r="Q50" s="58">
        <v>50</v>
      </c>
      <c r="R50" s="53"/>
      <c r="S50" s="58"/>
      <c r="T50" s="53"/>
      <c r="U50" s="58"/>
      <c r="V50" s="53"/>
      <c r="W50" s="58"/>
      <c r="X50" s="53"/>
      <c r="Y50" s="58">
        <v>33</v>
      </c>
      <c r="Z50" s="53"/>
      <c r="AA50" s="58"/>
      <c r="AB50" s="53"/>
      <c r="AC50" s="58"/>
      <c r="AD50" s="53"/>
      <c r="AE50" s="58"/>
      <c r="AF50" s="53"/>
      <c r="AG50" s="58"/>
      <c r="AH50" s="53"/>
      <c r="AI50" s="58"/>
      <c r="AJ50" s="53"/>
      <c r="AK50" s="58"/>
      <c r="AL50" s="53"/>
      <c r="AM50" s="58"/>
      <c r="AN50" s="53"/>
      <c r="AO50" s="58"/>
      <c r="AP50" s="53"/>
      <c r="AQ50" s="54"/>
      <c r="AR50" s="53"/>
      <c r="AS50" s="54"/>
      <c r="AT50" s="53"/>
      <c r="AU50" s="54">
        <v>26</v>
      </c>
      <c r="AV50" s="53">
        <v>5</v>
      </c>
      <c r="AW50" s="54"/>
      <c r="AX50" s="53"/>
      <c r="AY50" s="54"/>
      <c r="AZ50" s="53"/>
      <c r="BA50" s="54"/>
      <c r="BB50" s="53"/>
      <c r="BC50" s="54"/>
      <c r="BD50" s="53"/>
      <c r="BE50" s="54"/>
      <c r="BF50" s="53"/>
      <c r="BG50" s="54"/>
      <c r="BH50" s="69"/>
      <c r="BI50" s="54"/>
      <c r="BJ50" s="77"/>
      <c r="BK50" s="54"/>
      <c r="BL50" s="77"/>
      <c r="BM50" s="54"/>
      <c r="BN50" s="77"/>
      <c r="BO50" s="26">
        <f t="shared" si="0"/>
        <v>5</v>
      </c>
      <c r="BP50" s="54">
        <f t="shared" si="1"/>
        <v>0</v>
      </c>
      <c r="BQ50" s="54">
        <f t="shared" si="2"/>
        <v>5</v>
      </c>
      <c r="BR50" s="54">
        <f t="shared" si="3"/>
        <v>0</v>
      </c>
      <c r="BS50" s="54">
        <f t="shared" si="4"/>
        <v>0</v>
      </c>
      <c r="BT50" s="26">
        <f t="shared" si="5"/>
        <v>0</v>
      </c>
    </row>
    <row r="51" spans="1:72" ht="15">
      <c r="A51" s="81" t="s">
        <v>56</v>
      </c>
      <c r="B51" s="78" t="s">
        <v>9</v>
      </c>
      <c r="C51" s="25">
        <v>13</v>
      </c>
      <c r="D51" s="5">
        <v>20</v>
      </c>
      <c r="E51" s="25">
        <v>16</v>
      </c>
      <c r="F51" s="5">
        <v>15</v>
      </c>
      <c r="G51" s="27">
        <v>33</v>
      </c>
      <c r="I51" s="54">
        <v>15</v>
      </c>
      <c r="J51" s="5">
        <v>16</v>
      </c>
      <c r="K51" s="54"/>
      <c r="M51" s="54"/>
      <c r="O51" s="54">
        <v>27</v>
      </c>
      <c r="P51" s="5">
        <v>4</v>
      </c>
      <c r="Q51" s="54">
        <v>5</v>
      </c>
      <c r="R51" s="5">
        <v>45</v>
      </c>
      <c r="S51" s="58">
        <v>46</v>
      </c>
      <c r="U51" s="54">
        <v>12</v>
      </c>
      <c r="V51" s="15">
        <v>22</v>
      </c>
      <c r="W51" s="27" t="s">
        <v>7</v>
      </c>
      <c r="Y51" s="54">
        <v>23</v>
      </c>
      <c r="Z51" s="17">
        <v>8</v>
      </c>
      <c r="AA51" s="58">
        <v>33</v>
      </c>
      <c r="AC51" s="58"/>
      <c r="AE51" s="58" t="s">
        <v>7</v>
      </c>
      <c r="AG51" s="58"/>
      <c r="AI51" s="54">
        <v>30</v>
      </c>
      <c r="AJ51" s="23">
        <v>1</v>
      </c>
      <c r="AK51" s="58">
        <v>33</v>
      </c>
      <c r="AM51" s="58"/>
      <c r="AO51" s="54"/>
      <c r="AS51" s="54">
        <v>7</v>
      </c>
      <c r="AT51" s="53">
        <v>36</v>
      </c>
      <c r="AU51" s="54">
        <v>29</v>
      </c>
      <c r="AV51" s="53">
        <v>2</v>
      </c>
      <c r="AW51" s="54">
        <v>19</v>
      </c>
      <c r="AX51" s="53">
        <v>12</v>
      </c>
      <c r="BA51" s="54">
        <v>36</v>
      </c>
      <c r="BC51" s="54">
        <v>17</v>
      </c>
      <c r="BD51" s="53">
        <v>14</v>
      </c>
      <c r="BI51" s="54">
        <v>19</v>
      </c>
      <c r="BJ51" s="77">
        <v>12</v>
      </c>
      <c r="BK51" s="54" t="s">
        <v>7</v>
      </c>
      <c r="BO51" s="26">
        <f t="shared" si="0"/>
        <v>207</v>
      </c>
      <c r="BP51" s="54">
        <f t="shared" si="1"/>
        <v>67</v>
      </c>
      <c r="BQ51" s="54">
        <f t="shared" si="2"/>
        <v>87</v>
      </c>
      <c r="BR51" s="54">
        <f t="shared" si="3"/>
        <v>5</v>
      </c>
      <c r="BS51" s="54">
        <f t="shared" si="4"/>
        <v>0</v>
      </c>
      <c r="BT51" s="26">
        <f t="shared" si="5"/>
        <v>48</v>
      </c>
    </row>
    <row r="52" spans="1:72" ht="15">
      <c r="A52" s="81" t="s">
        <v>148</v>
      </c>
      <c r="B52" s="78" t="s">
        <v>2</v>
      </c>
      <c r="C52" s="22"/>
      <c r="E52" s="27">
        <v>51</v>
      </c>
      <c r="G52" s="54"/>
      <c r="I52" s="54"/>
      <c r="K52" s="54"/>
      <c r="M52" s="54"/>
      <c r="O52" s="54"/>
      <c r="Q52" s="54"/>
      <c r="S52" s="54"/>
      <c r="U52" s="54"/>
      <c r="W52" s="54"/>
      <c r="Y52" s="54"/>
      <c r="AA52" s="54"/>
      <c r="AC52" s="54"/>
      <c r="AE52" s="54"/>
      <c r="AG52" s="54"/>
      <c r="AI52" s="54"/>
      <c r="AK52" s="54"/>
      <c r="AM52" s="54"/>
      <c r="AO52" s="54"/>
      <c r="BO52" s="26">
        <f t="shared" si="0"/>
        <v>0</v>
      </c>
      <c r="BP52" s="54">
        <f t="shared" si="1"/>
        <v>0</v>
      </c>
      <c r="BQ52" s="54">
        <f t="shared" si="2"/>
        <v>0</v>
      </c>
      <c r="BR52" s="54">
        <f t="shared" si="3"/>
        <v>0</v>
      </c>
      <c r="BS52" s="54">
        <f t="shared" si="4"/>
        <v>0</v>
      </c>
      <c r="BT52" s="26">
        <f t="shared" si="5"/>
        <v>0</v>
      </c>
    </row>
    <row r="53" spans="1:72" ht="15">
      <c r="A53" s="56" t="s">
        <v>80</v>
      </c>
      <c r="B53" s="59" t="s">
        <v>17</v>
      </c>
      <c r="C53" s="27">
        <v>49</v>
      </c>
      <c r="E53" s="54"/>
      <c r="G53" s="54"/>
      <c r="I53" s="54"/>
      <c r="K53" s="54"/>
      <c r="M53" s="54"/>
      <c r="O53" s="54"/>
      <c r="Q53" s="54"/>
      <c r="S53" s="54"/>
      <c r="U53" s="54"/>
      <c r="W53" s="58"/>
      <c r="Y53" s="58">
        <v>42</v>
      </c>
      <c r="AA53" s="58" t="s">
        <v>7</v>
      </c>
      <c r="AC53" s="58"/>
      <c r="AE53" s="58"/>
      <c r="AG53" s="58"/>
      <c r="AI53" s="58"/>
      <c r="AK53" s="58"/>
      <c r="AM53" s="58"/>
      <c r="AO53" s="58"/>
      <c r="AU53" s="54">
        <v>32</v>
      </c>
      <c r="BO53" s="26">
        <f t="shared" si="0"/>
        <v>0</v>
      </c>
      <c r="BP53" s="54">
        <f t="shared" si="1"/>
        <v>0</v>
      </c>
      <c r="BQ53" s="54">
        <f t="shared" si="2"/>
        <v>0</v>
      </c>
      <c r="BR53" s="54">
        <f t="shared" si="3"/>
        <v>0</v>
      </c>
      <c r="BS53" s="54">
        <f t="shared" si="4"/>
        <v>0</v>
      </c>
      <c r="BT53" s="26">
        <f t="shared" si="5"/>
        <v>0</v>
      </c>
    </row>
    <row r="54" spans="1:72" ht="15">
      <c r="A54" s="66" t="s">
        <v>118</v>
      </c>
      <c r="B54" s="78" t="s">
        <v>113</v>
      </c>
      <c r="C54" s="54"/>
      <c r="E54" s="27">
        <v>66</v>
      </c>
      <c r="G54" s="54"/>
      <c r="I54" s="58"/>
      <c r="K54" s="58"/>
      <c r="M54" s="58"/>
      <c r="O54" s="58"/>
      <c r="Q54" s="58"/>
      <c r="S54" s="58"/>
      <c r="U54" s="58"/>
      <c r="W54" s="58"/>
      <c r="Y54" s="58"/>
      <c r="AA54" s="58"/>
      <c r="AC54" s="58"/>
      <c r="AE54" s="58"/>
      <c r="AG54" s="58"/>
      <c r="AI54" s="58"/>
      <c r="AK54" s="58"/>
      <c r="AM54" s="58"/>
      <c r="AO54" s="58"/>
      <c r="BO54" s="26">
        <f t="shared" si="0"/>
        <v>0</v>
      </c>
      <c r="BP54" s="54">
        <f t="shared" si="1"/>
        <v>0</v>
      </c>
      <c r="BQ54" s="54">
        <f t="shared" si="2"/>
        <v>0</v>
      </c>
      <c r="BR54" s="54">
        <f t="shared" si="3"/>
        <v>0</v>
      </c>
      <c r="BS54" s="54">
        <f t="shared" si="4"/>
        <v>0</v>
      </c>
      <c r="BT54" s="26">
        <f t="shared" si="5"/>
        <v>0</v>
      </c>
    </row>
    <row r="55" spans="1:72" ht="15">
      <c r="A55" s="70" t="s">
        <v>393</v>
      </c>
      <c r="B55" s="70" t="s">
        <v>1</v>
      </c>
      <c r="C55" s="22"/>
      <c r="E55" s="54"/>
      <c r="G55" s="54"/>
      <c r="I55" s="54"/>
      <c r="K55" s="54"/>
      <c r="M55" s="27">
        <v>44</v>
      </c>
      <c r="O55" s="27"/>
      <c r="Q55" s="27"/>
      <c r="S55" s="27"/>
      <c r="U55" s="27"/>
      <c r="W55" s="27"/>
      <c r="Y55" s="27"/>
      <c r="AA55" s="27"/>
      <c r="AC55" s="27"/>
      <c r="AE55" s="27"/>
      <c r="AG55" s="58">
        <v>43</v>
      </c>
      <c r="AI55" s="58"/>
      <c r="AK55" s="58"/>
      <c r="AM55" s="58"/>
      <c r="AO55" s="54">
        <v>25</v>
      </c>
      <c r="AP55" s="23">
        <v>6</v>
      </c>
      <c r="AQ55" s="54">
        <v>29</v>
      </c>
      <c r="AR55" s="53">
        <v>2</v>
      </c>
      <c r="AY55" s="54" t="s">
        <v>331</v>
      </c>
      <c r="BE55" s="54" t="s">
        <v>329</v>
      </c>
      <c r="BO55" s="26">
        <f t="shared" si="0"/>
        <v>8</v>
      </c>
      <c r="BP55" s="54">
        <f t="shared" si="1"/>
        <v>0</v>
      </c>
      <c r="BQ55" s="54">
        <f t="shared" si="2"/>
        <v>0</v>
      </c>
      <c r="BR55" s="54">
        <f t="shared" si="3"/>
        <v>2</v>
      </c>
      <c r="BS55" s="54">
        <f t="shared" si="4"/>
        <v>6</v>
      </c>
      <c r="BT55" s="26">
        <f t="shared" si="5"/>
        <v>0</v>
      </c>
    </row>
    <row r="56" spans="1:72" ht="15">
      <c r="A56" s="78" t="s">
        <v>124</v>
      </c>
      <c r="B56" s="59" t="s">
        <v>13</v>
      </c>
      <c r="C56" s="22"/>
      <c r="E56" s="25">
        <v>20</v>
      </c>
      <c r="F56" s="5">
        <v>11</v>
      </c>
      <c r="G56" s="54"/>
      <c r="I56" s="27" t="s">
        <v>7</v>
      </c>
      <c r="K56" s="27"/>
      <c r="M56" s="27"/>
      <c r="O56" s="27"/>
      <c r="Q56" s="27"/>
      <c r="S56" s="27"/>
      <c r="U56" s="27"/>
      <c r="W56" s="27" t="s">
        <v>7</v>
      </c>
      <c r="Y56" s="27"/>
      <c r="AA56" s="54">
        <v>3</v>
      </c>
      <c r="AB56" s="23">
        <v>60</v>
      </c>
      <c r="AC56" s="54"/>
      <c r="AE56" s="54" t="s">
        <v>19</v>
      </c>
      <c r="AG56" s="54"/>
      <c r="AI56" s="54"/>
      <c r="AK56" s="54" t="s">
        <v>19</v>
      </c>
      <c r="AM56" s="54"/>
      <c r="AO56" s="54"/>
      <c r="AS56" s="58">
        <v>50</v>
      </c>
      <c r="BK56" s="54">
        <v>14</v>
      </c>
      <c r="BL56" s="77">
        <v>18</v>
      </c>
      <c r="BO56" s="26">
        <f t="shared" si="0"/>
        <v>89</v>
      </c>
      <c r="BP56" s="54">
        <f t="shared" si="1"/>
        <v>89</v>
      </c>
      <c r="BQ56" s="54">
        <f t="shared" si="2"/>
        <v>0</v>
      </c>
      <c r="BR56" s="54">
        <f t="shared" si="3"/>
        <v>0</v>
      </c>
      <c r="BS56" s="54">
        <f t="shared" si="4"/>
        <v>0</v>
      </c>
      <c r="BT56" s="26">
        <f t="shared" si="5"/>
        <v>0</v>
      </c>
    </row>
    <row r="57" spans="1:72" ht="15">
      <c r="A57" s="68" t="s">
        <v>39</v>
      </c>
      <c r="B57" s="78" t="s">
        <v>10</v>
      </c>
      <c r="C57" s="25">
        <v>17</v>
      </c>
      <c r="D57" s="5">
        <v>14</v>
      </c>
      <c r="E57" s="54"/>
      <c r="G57" s="27" t="s">
        <v>7</v>
      </c>
      <c r="I57" s="58"/>
      <c r="K57" s="58"/>
      <c r="M57" s="58"/>
      <c r="O57" s="58"/>
      <c r="Q57" s="54">
        <v>20</v>
      </c>
      <c r="R57" s="5">
        <v>11</v>
      </c>
      <c r="S57" s="54"/>
      <c r="U57" s="54"/>
      <c r="W57" s="54"/>
      <c r="Y57" s="54">
        <v>30</v>
      </c>
      <c r="AA57" s="54"/>
      <c r="AC57" s="54"/>
      <c r="AE57" s="54"/>
      <c r="AG57" s="54"/>
      <c r="AI57" s="54"/>
      <c r="AK57" s="54"/>
      <c r="AM57" s="58" t="s">
        <v>329</v>
      </c>
      <c r="AO57" s="54"/>
      <c r="AU57" s="54">
        <v>13</v>
      </c>
      <c r="AV57" s="53">
        <v>20</v>
      </c>
      <c r="BI57" s="54">
        <v>16</v>
      </c>
      <c r="BJ57" s="77">
        <v>15</v>
      </c>
      <c r="BO57" s="26">
        <f t="shared" si="0"/>
        <v>60</v>
      </c>
      <c r="BP57" s="54">
        <f t="shared" si="1"/>
        <v>0</v>
      </c>
      <c r="BQ57" s="54">
        <f t="shared" si="2"/>
        <v>60</v>
      </c>
      <c r="BR57" s="54">
        <f t="shared" si="3"/>
        <v>0</v>
      </c>
      <c r="BS57" s="54">
        <f t="shared" si="4"/>
        <v>0</v>
      </c>
      <c r="BT57" s="26">
        <f t="shared" si="5"/>
        <v>0</v>
      </c>
    </row>
    <row r="58" spans="1:72" ht="15">
      <c r="A58" s="81" t="s">
        <v>129</v>
      </c>
      <c r="B58" s="59" t="s">
        <v>8</v>
      </c>
      <c r="C58" s="22"/>
      <c r="E58" s="27">
        <v>61</v>
      </c>
      <c r="G58" s="54"/>
      <c r="I58" s="27">
        <v>42</v>
      </c>
      <c r="K58" s="27"/>
      <c r="M58" s="27"/>
      <c r="O58" s="27"/>
      <c r="Q58" s="27"/>
      <c r="S58" s="27"/>
      <c r="U58" s="27"/>
      <c r="W58" s="27">
        <v>38</v>
      </c>
      <c r="Y58" s="27"/>
      <c r="AA58" s="58">
        <v>45</v>
      </c>
      <c r="AC58" s="58"/>
      <c r="AE58" s="58"/>
      <c r="AG58" s="58"/>
      <c r="AI58" s="58"/>
      <c r="AK58" s="58">
        <v>41</v>
      </c>
      <c r="AM58" s="58"/>
      <c r="AO58" s="58"/>
      <c r="AS58" s="58">
        <v>35</v>
      </c>
      <c r="BO58" s="26">
        <f t="shared" si="0"/>
        <v>0</v>
      </c>
      <c r="BP58" s="54">
        <f t="shared" si="1"/>
        <v>0</v>
      </c>
      <c r="BQ58" s="54">
        <f t="shared" si="2"/>
        <v>0</v>
      </c>
      <c r="BR58" s="54">
        <f t="shared" si="3"/>
        <v>0</v>
      </c>
      <c r="BS58" s="54">
        <f t="shared" si="4"/>
        <v>0</v>
      </c>
      <c r="BT58" s="26">
        <f t="shared" si="5"/>
        <v>0</v>
      </c>
    </row>
    <row r="59" spans="1:72" ht="15">
      <c r="A59" s="70" t="s">
        <v>386</v>
      </c>
      <c r="B59" s="70" t="s">
        <v>8</v>
      </c>
      <c r="C59" s="22"/>
      <c r="E59" s="54"/>
      <c r="G59" s="54"/>
      <c r="I59" s="54"/>
      <c r="K59" s="25">
        <v>15</v>
      </c>
      <c r="L59" s="5">
        <v>16</v>
      </c>
      <c r="M59" s="25">
        <v>3</v>
      </c>
      <c r="N59" s="5">
        <v>60</v>
      </c>
      <c r="O59" s="54">
        <v>9</v>
      </c>
      <c r="P59" s="5">
        <v>29</v>
      </c>
      <c r="Q59" s="54"/>
      <c r="S59" s="58">
        <v>37</v>
      </c>
      <c r="U59" s="54">
        <v>11</v>
      </c>
      <c r="V59" s="15">
        <v>24</v>
      </c>
      <c r="W59" s="54"/>
      <c r="Y59" s="54"/>
      <c r="AA59" s="54"/>
      <c r="AC59" s="54">
        <v>9</v>
      </c>
      <c r="AD59" s="23">
        <v>15</v>
      </c>
      <c r="AE59" s="54"/>
      <c r="AG59" s="54">
        <v>7</v>
      </c>
      <c r="AH59" s="23">
        <v>36</v>
      </c>
      <c r="AI59" s="54">
        <v>3</v>
      </c>
      <c r="AJ59" s="23">
        <v>60</v>
      </c>
      <c r="AK59" s="54"/>
      <c r="AM59" s="54">
        <v>11</v>
      </c>
      <c r="AN59" s="23">
        <v>24</v>
      </c>
      <c r="AO59" s="58" t="s">
        <v>331</v>
      </c>
      <c r="AQ59" s="54">
        <v>11</v>
      </c>
      <c r="AR59" s="53">
        <v>24</v>
      </c>
      <c r="AW59" s="54">
        <v>13</v>
      </c>
      <c r="AX59" s="53">
        <v>20</v>
      </c>
      <c r="AY59" s="54">
        <v>4</v>
      </c>
      <c r="AZ59" s="53">
        <v>50</v>
      </c>
      <c r="BA59" s="54">
        <v>6</v>
      </c>
      <c r="BB59" s="53">
        <v>40</v>
      </c>
      <c r="BC59" s="54">
        <v>14</v>
      </c>
      <c r="BD59" s="53">
        <v>18</v>
      </c>
      <c r="BE59" s="54">
        <v>14</v>
      </c>
      <c r="BF59" s="53">
        <v>18</v>
      </c>
      <c r="BG59" s="54">
        <v>31</v>
      </c>
      <c r="BM59" s="54">
        <v>19</v>
      </c>
      <c r="BO59" s="26">
        <f t="shared" si="0"/>
        <v>434</v>
      </c>
      <c r="BP59" s="54">
        <f t="shared" si="1"/>
        <v>0</v>
      </c>
      <c r="BQ59" s="54">
        <f t="shared" si="2"/>
        <v>0</v>
      </c>
      <c r="BR59" s="54">
        <f t="shared" si="3"/>
        <v>177</v>
      </c>
      <c r="BS59" s="54">
        <f t="shared" si="4"/>
        <v>180</v>
      </c>
      <c r="BT59" s="26">
        <f t="shared" si="5"/>
        <v>62</v>
      </c>
    </row>
    <row r="60" spans="1:72" ht="15">
      <c r="A60" s="68" t="s">
        <v>42</v>
      </c>
      <c r="B60" s="59" t="s">
        <v>10</v>
      </c>
      <c r="C60" s="25">
        <v>26</v>
      </c>
      <c r="D60" s="5">
        <v>5</v>
      </c>
      <c r="E60" s="25">
        <v>19</v>
      </c>
      <c r="F60" s="5">
        <v>12</v>
      </c>
      <c r="G60" s="27">
        <v>35</v>
      </c>
      <c r="I60" s="54">
        <v>17</v>
      </c>
      <c r="J60" s="5">
        <v>14</v>
      </c>
      <c r="K60" s="54"/>
      <c r="M60" s="54"/>
      <c r="O60" s="54"/>
      <c r="Q60" s="58">
        <v>40</v>
      </c>
      <c r="S60" s="58"/>
      <c r="U60" s="58"/>
      <c r="W60" s="54">
        <v>15</v>
      </c>
      <c r="X60" s="19">
        <v>16</v>
      </c>
      <c r="Y60" s="58">
        <v>31</v>
      </c>
      <c r="AA60" s="54">
        <v>27</v>
      </c>
      <c r="AC60" s="54"/>
      <c r="AE60" s="58" t="s">
        <v>249</v>
      </c>
      <c r="AG60" s="58"/>
      <c r="AI60" s="58"/>
      <c r="AK60" s="54">
        <v>19</v>
      </c>
      <c r="AL60" s="23">
        <v>12</v>
      </c>
      <c r="AM60" s="58"/>
      <c r="AO60" s="58"/>
      <c r="AS60" s="54">
        <v>16</v>
      </c>
      <c r="AT60" s="53">
        <v>15</v>
      </c>
      <c r="AU60" s="54">
        <v>20</v>
      </c>
      <c r="AV60" s="53">
        <v>11</v>
      </c>
      <c r="BI60" s="58" t="s">
        <v>7</v>
      </c>
      <c r="BK60" s="54">
        <v>18</v>
      </c>
      <c r="BL60" s="77">
        <v>13</v>
      </c>
      <c r="BO60" s="26">
        <f t="shared" si="0"/>
        <v>98</v>
      </c>
      <c r="BP60" s="54">
        <f t="shared" si="1"/>
        <v>82</v>
      </c>
      <c r="BQ60" s="54">
        <f t="shared" si="2"/>
        <v>16</v>
      </c>
      <c r="BR60" s="54">
        <f t="shared" si="3"/>
        <v>0</v>
      </c>
      <c r="BS60" s="54">
        <f t="shared" si="4"/>
        <v>0</v>
      </c>
      <c r="BT60" s="26">
        <f t="shared" si="5"/>
        <v>0</v>
      </c>
    </row>
    <row r="61" spans="1:72" ht="15">
      <c r="A61" s="81" t="s">
        <v>142</v>
      </c>
      <c r="B61" s="78" t="s">
        <v>8</v>
      </c>
      <c r="C61" s="22"/>
      <c r="E61" s="27">
        <v>58</v>
      </c>
      <c r="G61" s="27">
        <v>40</v>
      </c>
      <c r="I61" s="27">
        <v>38</v>
      </c>
      <c r="K61" s="27"/>
      <c r="M61" s="27"/>
      <c r="O61" s="27"/>
      <c r="Q61" s="58">
        <v>49</v>
      </c>
      <c r="S61" s="58"/>
      <c r="U61" s="58" t="s">
        <v>7</v>
      </c>
      <c r="W61" s="27" t="s">
        <v>7</v>
      </c>
      <c r="Y61" s="58" t="s">
        <v>7</v>
      </c>
      <c r="AA61" s="58"/>
      <c r="AC61" s="58"/>
      <c r="AE61" s="58"/>
      <c r="AG61" s="58"/>
      <c r="AI61" s="58"/>
      <c r="AK61" s="58"/>
      <c r="AM61" s="58"/>
      <c r="AO61" s="58"/>
      <c r="BO61" s="26">
        <f t="shared" si="0"/>
        <v>0</v>
      </c>
      <c r="BP61" s="54">
        <f t="shared" si="1"/>
        <v>0</v>
      </c>
      <c r="BQ61" s="54">
        <f t="shared" si="2"/>
        <v>0</v>
      </c>
      <c r="BR61" s="54">
        <f t="shared" si="3"/>
        <v>0</v>
      </c>
      <c r="BS61" s="54">
        <f t="shared" si="4"/>
        <v>0</v>
      </c>
      <c r="BT61" s="26">
        <f t="shared" si="5"/>
        <v>0</v>
      </c>
    </row>
    <row r="62" spans="1:72" ht="15">
      <c r="A62" s="81" t="s">
        <v>126</v>
      </c>
      <c r="B62" s="78" t="s">
        <v>9</v>
      </c>
      <c r="C62" s="22"/>
      <c r="E62" s="27">
        <v>62</v>
      </c>
      <c r="G62" s="54"/>
      <c r="I62" s="54">
        <v>23</v>
      </c>
      <c r="J62" s="5">
        <v>8</v>
      </c>
      <c r="K62" s="54"/>
      <c r="M62" s="54"/>
      <c r="O62" s="54"/>
      <c r="Q62" s="54"/>
      <c r="S62" s="54"/>
      <c r="U62" s="54"/>
      <c r="W62" s="27" t="s">
        <v>7</v>
      </c>
      <c r="Y62" s="54"/>
      <c r="AA62" s="58">
        <v>44</v>
      </c>
      <c r="AC62" s="58"/>
      <c r="AE62" s="58" t="s">
        <v>7</v>
      </c>
      <c r="AG62" s="58"/>
      <c r="AI62" s="58"/>
      <c r="AK62" s="54">
        <v>14</v>
      </c>
      <c r="AL62" s="23">
        <v>18</v>
      </c>
      <c r="AM62" s="58"/>
      <c r="AO62" s="58"/>
      <c r="AS62" s="54" t="s">
        <v>19</v>
      </c>
      <c r="BO62" s="26">
        <f t="shared" si="0"/>
        <v>26</v>
      </c>
      <c r="BP62" s="54">
        <f t="shared" si="1"/>
        <v>26</v>
      </c>
      <c r="BQ62" s="54">
        <f t="shared" si="2"/>
        <v>0</v>
      </c>
      <c r="BR62" s="54">
        <f t="shared" si="3"/>
        <v>0</v>
      </c>
      <c r="BS62" s="54">
        <f t="shared" si="4"/>
        <v>0</v>
      </c>
      <c r="BT62" s="26">
        <f t="shared" si="5"/>
        <v>0</v>
      </c>
    </row>
    <row r="63" spans="1:72" ht="15">
      <c r="A63" s="81" t="s">
        <v>29</v>
      </c>
      <c r="B63" s="78" t="s">
        <v>5</v>
      </c>
      <c r="C63" s="25">
        <v>10</v>
      </c>
      <c r="D63" s="5">
        <v>26</v>
      </c>
      <c r="E63" s="25">
        <v>15</v>
      </c>
      <c r="F63" s="5">
        <v>16</v>
      </c>
      <c r="G63" s="54">
        <v>4</v>
      </c>
      <c r="H63" s="5">
        <v>50</v>
      </c>
      <c r="I63" s="54">
        <v>16</v>
      </c>
      <c r="J63" s="5">
        <v>15</v>
      </c>
      <c r="K63" s="25">
        <v>3</v>
      </c>
      <c r="L63" s="5">
        <v>60</v>
      </c>
      <c r="M63" s="25">
        <v>5</v>
      </c>
      <c r="N63" s="5">
        <v>45</v>
      </c>
      <c r="O63" s="27" t="s">
        <v>329</v>
      </c>
      <c r="Q63" s="54">
        <v>11</v>
      </c>
      <c r="R63" s="5">
        <v>24</v>
      </c>
      <c r="S63" s="54">
        <v>4</v>
      </c>
      <c r="T63" s="15">
        <v>50</v>
      </c>
      <c r="U63" s="54">
        <v>2</v>
      </c>
      <c r="V63" s="15">
        <v>80</v>
      </c>
      <c r="W63" s="54"/>
      <c r="Y63" s="54">
        <v>4</v>
      </c>
      <c r="Z63" s="17">
        <v>50</v>
      </c>
      <c r="AA63" s="54">
        <v>24</v>
      </c>
      <c r="AB63" s="23">
        <v>7</v>
      </c>
      <c r="AC63" s="54">
        <v>3</v>
      </c>
      <c r="AD63" s="23">
        <v>60</v>
      </c>
      <c r="AE63" s="54"/>
      <c r="AG63" s="54">
        <v>8</v>
      </c>
      <c r="AH63" s="23">
        <v>32</v>
      </c>
      <c r="AI63" s="54">
        <v>4</v>
      </c>
      <c r="AJ63" s="23">
        <v>50</v>
      </c>
      <c r="AK63" s="54"/>
      <c r="AM63" s="54">
        <v>30</v>
      </c>
      <c r="AN63" s="23">
        <v>1</v>
      </c>
      <c r="AO63" s="54">
        <v>10</v>
      </c>
      <c r="AP63" s="23">
        <v>26</v>
      </c>
      <c r="AQ63" s="54">
        <v>7</v>
      </c>
      <c r="AR63" s="53">
        <v>36</v>
      </c>
      <c r="AU63" s="54">
        <v>4</v>
      </c>
      <c r="AV63" s="53">
        <v>50</v>
      </c>
      <c r="AW63" s="54">
        <v>3</v>
      </c>
      <c r="AX63" s="53">
        <v>60</v>
      </c>
      <c r="AY63" s="54" t="s">
        <v>331</v>
      </c>
      <c r="BA63" s="54">
        <v>21</v>
      </c>
      <c r="BB63" s="53">
        <v>10</v>
      </c>
      <c r="BC63" s="54">
        <v>5</v>
      </c>
      <c r="BD63" s="53">
        <v>45</v>
      </c>
      <c r="BE63" s="54">
        <v>3</v>
      </c>
      <c r="BF63" s="53">
        <v>60</v>
      </c>
      <c r="BG63" s="54">
        <v>6</v>
      </c>
      <c r="BH63" s="69">
        <v>40</v>
      </c>
      <c r="BI63" s="54">
        <v>7</v>
      </c>
      <c r="BJ63" s="77">
        <v>36</v>
      </c>
      <c r="BK63" s="54">
        <v>28</v>
      </c>
      <c r="BL63" s="77">
        <v>3</v>
      </c>
      <c r="BM63" s="54">
        <v>3</v>
      </c>
      <c r="BN63" s="77">
        <v>60</v>
      </c>
      <c r="BO63" s="26">
        <f t="shared" si="0"/>
        <v>992</v>
      </c>
      <c r="BP63" s="54">
        <f t="shared" si="1"/>
        <v>41</v>
      </c>
      <c r="BQ63" s="54">
        <f t="shared" si="2"/>
        <v>236</v>
      </c>
      <c r="BR63" s="54">
        <f t="shared" si="3"/>
        <v>137</v>
      </c>
      <c r="BS63" s="54">
        <f t="shared" si="4"/>
        <v>333</v>
      </c>
      <c r="BT63" s="26">
        <f t="shared" si="5"/>
        <v>185</v>
      </c>
    </row>
    <row r="64" spans="1:72" ht="15">
      <c r="A64" s="70" t="s">
        <v>371</v>
      </c>
      <c r="B64" s="70" t="s">
        <v>8</v>
      </c>
      <c r="C64" s="22"/>
      <c r="E64" s="54"/>
      <c r="G64" s="54"/>
      <c r="I64" s="54"/>
      <c r="K64" s="27">
        <v>41</v>
      </c>
      <c r="M64" s="27" t="s">
        <v>331</v>
      </c>
      <c r="O64" s="27"/>
      <c r="Q64" s="27"/>
      <c r="S64" s="58">
        <v>36</v>
      </c>
      <c r="U64" s="58">
        <v>32</v>
      </c>
      <c r="W64" s="54">
        <v>19</v>
      </c>
      <c r="X64" s="19">
        <v>12</v>
      </c>
      <c r="Y64" s="58"/>
      <c r="AA64" s="58">
        <v>47</v>
      </c>
      <c r="AC64" s="58"/>
      <c r="AE64" s="22" t="s">
        <v>7</v>
      </c>
      <c r="AG64" s="22"/>
      <c r="AI64" s="22"/>
      <c r="AK64" s="58">
        <v>45</v>
      </c>
      <c r="AM64" s="22"/>
      <c r="AO64" s="22"/>
      <c r="BO64" s="26">
        <f t="shared" si="0"/>
        <v>12</v>
      </c>
      <c r="BP64" s="54">
        <f t="shared" si="1"/>
        <v>12</v>
      </c>
      <c r="BQ64" s="54">
        <f t="shared" si="2"/>
        <v>0</v>
      </c>
      <c r="BR64" s="54">
        <f t="shared" si="3"/>
        <v>0</v>
      </c>
      <c r="BS64" s="54">
        <f t="shared" si="4"/>
        <v>0</v>
      </c>
      <c r="BT64" s="26">
        <f t="shared" si="5"/>
        <v>0</v>
      </c>
    </row>
    <row r="65" spans="1:72" ht="15">
      <c r="A65" s="66" t="s">
        <v>83</v>
      </c>
      <c r="B65" s="78" t="s">
        <v>15</v>
      </c>
      <c r="C65" s="27">
        <v>57</v>
      </c>
      <c r="E65" s="54"/>
      <c r="G65" s="54"/>
      <c r="I65" s="54"/>
      <c r="K65" s="54"/>
      <c r="M65" s="54"/>
      <c r="O65" s="54"/>
      <c r="Q65" s="54"/>
      <c r="S65" s="54"/>
      <c r="U65" s="54"/>
      <c r="W65" s="54"/>
      <c r="Y65" s="54"/>
      <c r="AA65" s="54"/>
      <c r="AC65" s="54"/>
      <c r="AE65" s="54"/>
      <c r="AG65" s="54"/>
      <c r="AI65" s="54"/>
      <c r="AK65" s="54"/>
      <c r="AM65" s="54"/>
      <c r="AO65" s="54"/>
      <c r="BO65" s="26">
        <f t="shared" si="0"/>
        <v>0</v>
      </c>
      <c r="BP65" s="54">
        <f t="shared" si="1"/>
        <v>0</v>
      </c>
      <c r="BQ65" s="54">
        <f t="shared" si="2"/>
        <v>0</v>
      </c>
      <c r="BR65" s="54">
        <f t="shared" si="3"/>
        <v>0</v>
      </c>
      <c r="BS65" s="54">
        <f t="shared" si="4"/>
        <v>0</v>
      </c>
      <c r="BT65" s="26">
        <f t="shared" si="5"/>
        <v>0</v>
      </c>
    </row>
    <row r="66" spans="1:72" ht="15">
      <c r="A66" s="81" t="s">
        <v>40</v>
      </c>
      <c r="B66" s="78" t="s">
        <v>8</v>
      </c>
      <c r="C66" s="25">
        <v>25</v>
      </c>
      <c r="D66" s="5">
        <v>6</v>
      </c>
      <c r="E66" s="27">
        <v>49</v>
      </c>
      <c r="G66" s="54">
        <v>13</v>
      </c>
      <c r="H66" s="5">
        <v>20</v>
      </c>
      <c r="I66" s="27" t="s">
        <v>7</v>
      </c>
      <c r="K66" s="25">
        <v>28</v>
      </c>
      <c r="L66" s="5">
        <v>3</v>
      </c>
      <c r="M66" s="25">
        <v>26</v>
      </c>
      <c r="N66" s="5">
        <v>5</v>
      </c>
      <c r="O66" s="27" t="s">
        <v>331</v>
      </c>
      <c r="Q66" s="54">
        <v>16</v>
      </c>
      <c r="R66" s="5">
        <v>15</v>
      </c>
      <c r="S66" s="54">
        <v>3</v>
      </c>
      <c r="T66" s="15">
        <v>60</v>
      </c>
      <c r="U66" s="54">
        <v>18</v>
      </c>
      <c r="V66" s="15">
        <v>13</v>
      </c>
      <c r="W66" s="54"/>
      <c r="Y66" s="54"/>
      <c r="AA66" s="54"/>
      <c r="AC66" s="54"/>
      <c r="AE66" s="54"/>
      <c r="AG66" s="54">
        <v>6</v>
      </c>
      <c r="AH66" s="23">
        <v>40</v>
      </c>
      <c r="AI66" s="54">
        <v>1</v>
      </c>
      <c r="AJ66" s="23">
        <v>100</v>
      </c>
      <c r="AK66" s="54"/>
      <c r="AM66" s="54">
        <v>5</v>
      </c>
      <c r="AN66" s="23">
        <v>45</v>
      </c>
      <c r="AO66" s="54">
        <v>8</v>
      </c>
      <c r="AP66" s="23">
        <v>32</v>
      </c>
      <c r="AQ66" s="54">
        <v>3</v>
      </c>
      <c r="AR66" s="53">
        <v>60</v>
      </c>
      <c r="AW66" s="54" t="s">
        <v>19</v>
      </c>
      <c r="AY66" s="54">
        <v>9</v>
      </c>
      <c r="AZ66" s="53">
        <v>29</v>
      </c>
      <c r="BA66" s="54">
        <v>5</v>
      </c>
      <c r="BB66" s="53">
        <v>45</v>
      </c>
      <c r="BC66" s="54" t="s">
        <v>19</v>
      </c>
      <c r="BE66" s="54">
        <v>17</v>
      </c>
      <c r="BF66" s="53">
        <v>14</v>
      </c>
      <c r="BG66" s="54">
        <v>12</v>
      </c>
      <c r="BH66" s="69">
        <v>22</v>
      </c>
      <c r="BI66" s="58" t="s">
        <v>7</v>
      </c>
      <c r="BK66" s="54" t="s">
        <v>352</v>
      </c>
      <c r="BM66" s="54">
        <v>2</v>
      </c>
      <c r="BN66" s="77">
        <v>80</v>
      </c>
      <c r="BO66" s="26">
        <f aca="true" t="shared" si="6" ref="BO66:BO129">+D66+F66+H66+J66+L66+N66+P66+R66+T66+V66+Z66+X66+AB66+AD66+AF66+AH66+AJ66+AL66+AN66+AP66+AR66+AT66+AV66+AX66+AZ66+BB66+BD66+BF66+BH66+BJ66+BL66+BN66</f>
        <v>589</v>
      </c>
      <c r="BP66" s="54">
        <f aca="true" t="shared" si="7" ref="BP66:BP129">+F66+J66+X66+AB66+AF66+AL66+AT66+BL66</f>
        <v>0</v>
      </c>
      <c r="BQ66" s="54">
        <f aca="true" t="shared" si="8" ref="BQ66:BQ129">+D66+H66+R66+Z66+AV66+BJ66</f>
        <v>41</v>
      </c>
      <c r="BR66" s="54">
        <f aca="true" t="shared" si="9" ref="BR66:BR129">+P66+AJ66+AN66+AR66+BB66+BH66</f>
        <v>272</v>
      </c>
      <c r="BS66" s="54">
        <f aca="true" t="shared" si="10" ref="BS66:BS129">+L66+N66+T66+AH66+AP66+AZ66+BF66+BN66</f>
        <v>263</v>
      </c>
      <c r="BT66" s="26">
        <f aca="true" t="shared" si="11" ref="BT66:BT129">+V66+AX66+BD66</f>
        <v>13</v>
      </c>
    </row>
    <row r="67" spans="1:72" ht="15">
      <c r="A67" s="81" t="s">
        <v>150</v>
      </c>
      <c r="B67" s="59" t="s">
        <v>112</v>
      </c>
      <c r="C67" s="22"/>
      <c r="E67" s="27" t="s">
        <v>7</v>
      </c>
      <c r="G67" s="54"/>
      <c r="I67" s="58"/>
      <c r="K67" s="58"/>
      <c r="M67" s="58"/>
      <c r="O67" s="58"/>
      <c r="Q67" s="58"/>
      <c r="S67" s="58"/>
      <c r="U67" s="58"/>
      <c r="W67" s="27" t="s">
        <v>249</v>
      </c>
      <c r="Y67" s="58"/>
      <c r="AA67" s="58"/>
      <c r="AC67" s="58"/>
      <c r="AE67" s="58"/>
      <c r="AG67" s="58"/>
      <c r="AI67" s="58"/>
      <c r="AK67" s="58"/>
      <c r="AM67" s="58"/>
      <c r="AO67" s="58"/>
      <c r="BO67" s="26">
        <f t="shared" si="6"/>
        <v>0</v>
      </c>
      <c r="BP67" s="54">
        <f t="shared" si="7"/>
        <v>0</v>
      </c>
      <c r="BQ67" s="54">
        <f t="shared" si="8"/>
        <v>0</v>
      </c>
      <c r="BR67" s="54">
        <f t="shared" si="9"/>
        <v>0</v>
      </c>
      <c r="BS67" s="54">
        <f t="shared" si="10"/>
        <v>0</v>
      </c>
      <c r="BT67" s="26">
        <f t="shared" si="11"/>
        <v>0</v>
      </c>
    </row>
    <row r="68" spans="1:72" ht="15">
      <c r="A68" s="70" t="s">
        <v>321</v>
      </c>
      <c r="B68" s="78" t="s">
        <v>16</v>
      </c>
      <c r="C68" s="22"/>
      <c r="E68" s="54"/>
      <c r="G68" s="27">
        <v>50</v>
      </c>
      <c r="I68" s="27">
        <v>50</v>
      </c>
      <c r="K68" s="27"/>
      <c r="M68" s="27"/>
      <c r="O68" s="27"/>
      <c r="Q68" s="27"/>
      <c r="S68" s="27"/>
      <c r="U68" s="27"/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BO68" s="26">
        <f t="shared" si="6"/>
        <v>0</v>
      </c>
      <c r="BP68" s="54">
        <f t="shared" si="7"/>
        <v>0</v>
      </c>
      <c r="BQ68" s="54">
        <f t="shared" si="8"/>
        <v>0</v>
      </c>
      <c r="BR68" s="54">
        <f t="shared" si="9"/>
        <v>0</v>
      </c>
      <c r="BS68" s="54">
        <f t="shared" si="10"/>
        <v>0</v>
      </c>
      <c r="BT68" s="26">
        <f t="shared" si="11"/>
        <v>0</v>
      </c>
    </row>
    <row r="69" spans="1:72" ht="15">
      <c r="A69" s="81" t="s">
        <v>478</v>
      </c>
      <c r="B69" s="81" t="s">
        <v>8</v>
      </c>
      <c r="C69" s="22"/>
      <c r="E69" s="54"/>
      <c r="G69" s="54"/>
      <c r="I69" s="54"/>
      <c r="K69" s="54"/>
      <c r="M69" s="54"/>
      <c r="O69" s="54"/>
      <c r="Q69" s="54"/>
      <c r="S69" s="54"/>
      <c r="U69" s="54"/>
      <c r="W69" s="54"/>
      <c r="Y69" s="54"/>
      <c r="AA69" s="58" t="s">
        <v>7</v>
      </c>
      <c r="AC69" s="58"/>
      <c r="AE69" s="58"/>
      <c r="AG69" s="58"/>
      <c r="AI69" s="58"/>
      <c r="AK69" s="58"/>
      <c r="AM69" s="58"/>
      <c r="AO69" s="58"/>
      <c r="AS69" s="54">
        <v>17</v>
      </c>
      <c r="AT69" s="53">
        <v>14</v>
      </c>
      <c r="BK69" s="54" t="s">
        <v>7</v>
      </c>
      <c r="BO69" s="26">
        <f t="shared" si="6"/>
        <v>14</v>
      </c>
      <c r="BP69" s="54">
        <f t="shared" si="7"/>
        <v>14</v>
      </c>
      <c r="BQ69" s="54">
        <f t="shared" si="8"/>
        <v>0</v>
      </c>
      <c r="BR69" s="54">
        <f t="shared" si="9"/>
        <v>0</v>
      </c>
      <c r="BS69" s="54">
        <f t="shared" si="10"/>
        <v>0</v>
      </c>
      <c r="BT69" s="26">
        <f t="shared" si="11"/>
        <v>0</v>
      </c>
    </row>
    <row r="70" spans="1:72" ht="15">
      <c r="A70" s="81" t="s">
        <v>74</v>
      </c>
      <c r="B70" s="78" t="s">
        <v>3</v>
      </c>
      <c r="C70" s="27" t="s">
        <v>7</v>
      </c>
      <c r="E70" s="27">
        <v>34</v>
      </c>
      <c r="G70" s="54"/>
      <c r="I70" s="54">
        <v>9</v>
      </c>
      <c r="J70" s="5">
        <v>29</v>
      </c>
      <c r="K70" s="54"/>
      <c r="M70" s="54"/>
      <c r="O70" s="54"/>
      <c r="Q70" s="54"/>
      <c r="S70" s="54"/>
      <c r="U70" s="54"/>
      <c r="W70" s="27" t="s">
        <v>7</v>
      </c>
      <c r="Y70" s="54"/>
      <c r="AA70" s="54">
        <v>11</v>
      </c>
      <c r="AB70" s="23">
        <v>24</v>
      </c>
      <c r="AC70" s="54"/>
      <c r="AE70" s="54" t="s">
        <v>19</v>
      </c>
      <c r="AG70" s="54"/>
      <c r="AI70" s="54"/>
      <c r="AK70" s="54">
        <v>10</v>
      </c>
      <c r="AL70" s="23">
        <v>26</v>
      </c>
      <c r="AM70" s="54"/>
      <c r="AO70" s="54"/>
      <c r="AS70" s="54">
        <v>11</v>
      </c>
      <c r="AT70" s="53">
        <v>24</v>
      </c>
      <c r="AU70" s="54">
        <v>37</v>
      </c>
      <c r="BI70" s="58">
        <v>38</v>
      </c>
      <c r="BK70" s="54">
        <v>16</v>
      </c>
      <c r="BL70" s="77">
        <v>15</v>
      </c>
      <c r="BO70" s="26">
        <f t="shared" si="6"/>
        <v>118</v>
      </c>
      <c r="BP70" s="54">
        <f t="shared" si="7"/>
        <v>118</v>
      </c>
      <c r="BQ70" s="54">
        <f t="shared" si="8"/>
        <v>0</v>
      </c>
      <c r="BR70" s="54">
        <f t="shared" si="9"/>
        <v>0</v>
      </c>
      <c r="BS70" s="54">
        <f t="shared" si="10"/>
        <v>0</v>
      </c>
      <c r="BT70" s="26">
        <f t="shared" si="11"/>
        <v>0</v>
      </c>
    </row>
    <row r="71" spans="1:72" ht="15">
      <c r="A71" s="81" t="s">
        <v>81</v>
      </c>
      <c r="B71" s="78" t="s">
        <v>16</v>
      </c>
      <c r="C71" s="27">
        <v>46</v>
      </c>
      <c r="E71" s="27" t="s">
        <v>7</v>
      </c>
      <c r="G71" s="54"/>
      <c r="I71" s="54"/>
      <c r="K71" s="54"/>
      <c r="M71" s="54"/>
      <c r="O71" s="54"/>
      <c r="Q71" s="58">
        <v>60</v>
      </c>
      <c r="S71" s="58"/>
      <c r="U71" s="58"/>
      <c r="W71" s="27" t="s">
        <v>7</v>
      </c>
      <c r="Y71" s="58" t="s">
        <v>7</v>
      </c>
      <c r="AA71" s="58" t="s">
        <v>7</v>
      </c>
      <c r="AC71" s="58"/>
      <c r="AE71" s="58"/>
      <c r="AG71" s="58"/>
      <c r="AI71" s="58"/>
      <c r="AK71" s="58"/>
      <c r="AM71" s="58"/>
      <c r="AO71" s="58"/>
      <c r="BO71" s="26">
        <f t="shared" si="6"/>
        <v>0</v>
      </c>
      <c r="BP71" s="54">
        <f t="shared" si="7"/>
        <v>0</v>
      </c>
      <c r="BQ71" s="54">
        <f t="shared" si="8"/>
        <v>0</v>
      </c>
      <c r="BR71" s="54">
        <f t="shared" si="9"/>
        <v>0</v>
      </c>
      <c r="BS71" s="54">
        <f t="shared" si="10"/>
        <v>0</v>
      </c>
      <c r="BT71" s="26">
        <f t="shared" si="11"/>
        <v>0</v>
      </c>
    </row>
    <row r="72" spans="1:72" ht="15">
      <c r="A72" s="81" t="s">
        <v>64</v>
      </c>
      <c r="B72" s="78" t="s">
        <v>3</v>
      </c>
      <c r="C72" s="25">
        <v>24</v>
      </c>
      <c r="D72" s="5">
        <v>7</v>
      </c>
      <c r="E72" s="54"/>
      <c r="G72" s="54">
        <v>19</v>
      </c>
      <c r="H72" s="5">
        <v>12</v>
      </c>
      <c r="I72" s="58"/>
      <c r="K72" s="58"/>
      <c r="M72" s="58"/>
      <c r="O72" s="58"/>
      <c r="Q72" s="58" t="s">
        <v>7</v>
      </c>
      <c r="S72" s="58"/>
      <c r="U72" s="58"/>
      <c r="W72" s="58"/>
      <c r="Y72" s="58">
        <v>38</v>
      </c>
      <c r="AA72" s="58"/>
      <c r="AC72" s="58"/>
      <c r="AE72" s="58"/>
      <c r="AG72" s="58"/>
      <c r="AI72" s="58"/>
      <c r="AK72" s="58">
        <v>38</v>
      </c>
      <c r="AM72" s="58"/>
      <c r="AO72" s="58"/>
      <c r="AS72" s="22" t="s">
        <v>249</v>
      </c>
      <c r="AU72" s="54">
        <v>27</v>
      </c>
      <c r="AV72" s="53">
        <v>4</v>
      </c>
      <c r="AW72" s="54">
        <v>31</v>
      </c>
      <c r="AY72" s="54">
        <v>35</v>
      </c>
      <c r="BA72" s="54">
        <v>37</v>
      </c>
      <c r="BI72" s="54">
        <v>16</v>
      </c>
      <c r="BJ72" s="77">
        <v>15</v>
      </c>
      <c r="BO72" s="26">
        <f t="shared" si="6"/>
        <v>38</v>
      </c>
      <c r="BP72" s="54">
        <f t="shared" si="7"/>
        <v>0</v>
      </c>
      <c r="BQ72" s="54">
        <f t="shared" si="8"/>
        <v>38</v>
      </c>
      <c r="BR72" s="54">
        <f t="shared" si="9"/>
        <v>0</v>
      </c>
      <c r="BS72" s="54">
        <f t="shared" si="10"/>
        <v>0</v>
      </c>
      <c r="BT72" s="26">
        <f t="shared" si="11"/>
        <v>0</v>
      </c>
    </row>
    <row r="73" spans="1:72" ht="15">
      <c r="A73" s="66" t="s">
        <v>595</v>
      </c>
      <c r="B73" s="59" t="s">
        <v>596</v>
      </c>
      <c r="C73" s="25"/>
      <c r="E73" s="54"/>
      <c r="G73" s="54"/>
      <c r="I73" s="58"/>
      <c r="K73" s="58"/>
      <c r="M73" s="58"/>
      <c r="O73" s="58"/>
      <c r="Q73" s="58"/>
      <c r="S73" s="58"/>
      <c r="U73" s="58"/>
      <c r="W73" s="58"/>
      <c r="Y73" s="58"/>
      <c r="AA73" s="58"/>
      <c r="AC73" s="58"/>
      <c r="AE73" s="58"/>
      <c r="AG73" s="58"/>
      <c r="AI73" s="58"/>
      <c r="AK73" s="58"/>
      <c r="AM73" s="58"/>
      <c r="AO73" s="58"/>
      <c r="AQ73" s="54" t="s">
        <v>331</v>
      </c>
      <c r="AU73" s="54">
        <v>16</v>
      </c>
      <c r="AV73" s="53">
        <v>15</v>
      </c>
      <c r="BI73" s="58">
        <v>40</v>
      </c>
      <c r="BO73" s="26">
        <f t="shared" si="6"/>
        <v>15</v>
      </c>
      <c r="BP73" s="54">
        <f t="shared" si="7"/>
        <v>0</v>
      </c>
      <c r="BQ73" s="54">
        <f t="shared" si="8"/>
        <v>15</v>
      </c>
      <c r="BR73" s="54">
        <f t="shared" si="9"/>
        <v>0</v>
      </c>
      <c r="BS73" s="54">
        <f t="shared" si="10"/>
        <v>0</v>
      </c>
      <c r="BT73" s="26">
        <f t="shared" si="11"/>
        <v>0</v>
      </c>
    </row>
    <row r="74" spans="1:72" ht="15">
      <c r="A74" s="81" t="s">
        <v>84</v>
      </c>
      <c r="B74" s="78" t="s">
        <v>8</v>
      </c>
      <c r="C74" s="27">
        <v>55</v>
      </c>
      <c r="E74" s="27">
        <v>42</v>
      </c>
      <c r="G74" s="54"/>
      <c r="I74" s="54">
        <v>18</v>
      </c>
      <c r="J74" s="5">
        <v>13</v>
      </c>
      <c r="K74" s="54"/>
      <c r="M74" s="54"/>
      <c r="O74" s="54"/>
      <c r="Q74" s="54"/>
      <c r="S74" s="54"/>
      <c r="U74" s="54">
        <v>21</v>
      </c>
      <c r="V74" s="15">
        <v>10</v>
      </c>
      <c r="W74" s="54">
        <v>18</v>
      </c>
      <c r="X74" s="19">
        <v>13</v>
      </c>
      <c r="Y74" s="54"/>
      <c r="AA74" s="58">
        <v>48</v>
      </c>
      <c r="AC74" s="58"/>
      <c r="AE74" s="58" t="s">
        <v>7</v>
      </c>
      <c r="AG74" s="58"/>
      <c r="AI74" s="58"/>
      <c r="AK74" s="58">
        <v>40</v>
      </c>
      <c r="AM74" s="58"/>
      <c r="AO74" s="58"/>
      <c r="AS74" s="58" t="s">
        <v>7</v>
      </c>
      <c r="AW74" s="54">
        <v>25</v>
      </c>
      <c r="AX74" s="53">
        <v>6</v>
      </c>
      <c r="AY74" s="54">
        <v>30</v>
      </c>
      <c r="AZ74" s="53">
        <v>1</v>
      </c>
      <c r="BA74" s="54">
        <v>45</v>
      </c>
      <c r="BI74" s="58">
        <v>42</v>
      </c>
      <c r="BK74" s="54">
        <v>35</v>
      </c>
      <c r="BO74" s="26">
        <f t="shared" si="6"/>
        <v>43</v>
      </c>
      <c r="BP74" s="54">
        <f t="shared" si="7"/>
        <v>26</v>
      </c>
      <c r="BQ74" s="54">
        <f t="shared" si="8"/>
        <v>0</v>
      </c>
      <c r="BR74" s="54">
        <f t="shared" si="9"/>
        <v>0</v>
      </c>
      <c r="BS74" s="54">
        <f t="shared" si="10"/>
        <v>1</v>
      </c>
      <c r="BT74" s="26">
        <f t="shared" si="11"/>
        <v>16</v>
      </c>
    </row>
    <row r="75" spans="1:72" ht="15">
      <c r="A75" s="81" t="s">
        <v>55</v>
      </c>
      <c r="B75" s="59" t="s">
        <v>5</v>
      </c>
      <c r="C75" s="27">
        <v>32</v>
      </c>
      <c r="E75" s="25">
        <v>5</v>
      </c>
      <c r="F75" s="5">
        <v>45</v>
      </c>
      <c r="G75" s="54">
        <v>7</v>
      </c>
      <c r="H75" s="5">
        <v>36</v>
      </c>
      <c r="I75" s="54">
        <v>5</v>
      </c>
      <c r="J75" s="5">
        <v>45</v>
      </c>
      <c r="K75" s="54"/>
      <c r="M75" s="54"/>
      <c r="O75" s="54"/>
      <c r="Q75" s="58">
        <v>34</v>
      </c>
      <c r="S75" s="58"/>
      <c r="U75" s="54">
        <v>3</v>
      </c>
      <c r="V75" s="15">
        <v>60</v>
      </c>
      <c r="W75" s="54">
        <v>6</v>
      </c>
      <c r="X75" s="19">
        <v>40</v>
      </c>
      <c r="Y75" s="58">
        <v>35</v>
      </c>
      <c r="AA75" s="58" t="s">
        <v>7</v>
      </c>
      <c r="AC75" s="58"/>
      <c r="AE75" s="54">
        <v>23</v>
      </c>
      <c r="AF75" s="23">
        <v>8</v>
      </c>
      <c r="AG75" s="54"/>
      <c r="AI75" s="54">
        <v>5</v>
      </c>
      <c r="AJ75" s="23">
        <v>45</v>
      </c>
      <c r="AK75" s="58" t="s">
        <v>7</v>
      </c>
      <c r="AM75" s="54">
        <v>10</v>
      </c>
      <c r="AN75" s="23">
        <v>26</v>
      </c>
      <c r="AO75" s="54"/>
      <c r="AQ75" s="54" t="s">
        <v>331</v>
      </c>
      <c r="AS75" s="54" t="s">
        <v>19</v>
      </c>
      <c r="AU75" s="54">
        <v>40</v>
      </c>
      <c r="AW75" s="54">
        <v>7</v>
      </c>
      <c r="AX75" s="53">
        <v>36</v>
      </c>
      <c r="BA75" s="54">
        <v>4</v>
      </c>
      <c r="BB75" s="53">
        <v>50</v>
      </c>
      <c r="BC75" s="54">
        <v>15</v>
      </c>
      <c r="BD75" s="53">
        <v>16</v>
      </c>
      <c r="BG75" s="54">
        <v>13</v>
      </c>
      <c r="BH75" s="69">
        <v>20</v>
      </c>
      <c r="BI75" s="54">
        <v>26</v>
      </c>
      <c r="BJ75" s="77">
        <v>5</v>
      </c>
      <c r="BK75" s="54">
        <v>12</v>
      </c>
      <c r="BL75" s="77">
        <v>22</v>
      </c>
      <c r="BO75" s="26">
        <f t="shared" si="6"/>
        <v>454</v>
      </c>
      <c r="BP75" s="54">
        <f t="shared" si="7"/>
        <v>160</v>
      </c>
      <c r="BQ75" s="54">
        <f t="shared" si="8"/>
        <v>41</v>
      </c>
      <c r="BR75" s="54">
        <f t="shared" si="9"/>
        <v>141</v>
      </c>
      <c r="BS75" s="54">
        <f t="shared" si="10"/>
        <v>0</v>
      </c>
      <c r="BT75" s="26">
        <f t="shared" si="11"/>
        <v>112</v>
      </c>
    </row>
    <row r="76" spans="1:72" ht="15">
      <c r="A76" s="70" t="s">
        <v>506</v>
      </c>
      <c r="B76" s="81" t="s">
        <v>5</v>
      </c>
      <c r="C76" s="22"/>
      <c r="E76" s="54"/>
      <c r="G76" s="54"/>
      <c r="I76" s="54"/>
      <c r="K76" s="54"/>
      <c r="M76" s="54"/>
      <c r="O76" s="54"/>
      <c r="Q76" s="54"/>
      <c r="S76" s="54"/>
      <c r="U76" s="54"/>
      <c r="W76" s="54"/>
      <c r="Y76" s="54"/>
      <c r="AA76" s="54"/>
      <c r="AC76" s="54"/>
      <c r="AE76" s="58" t="s">
        <v>7</v>
      </c>
      <c r="AG76" s="58"/>
      <c r="AI76" s="58"/>
      <c r="AK76" s="58" t="s">
        <v>7</v>
      </c>
      <c r="AM76" s="58"/>
      <c r="AO76" s="58"/>
      <c r="BO76" s="26">
        <f t="shared" si="6"/>
        <v>0</v>
      </c>
      <c r="BP76" s="54">
        <f t="shared" si="7"/>
        <v>0</v>
      </c>
      <c r="BQ76" s="54">
        <f t="shared" si="8"/>
        <v>0</v>
      </c>
      <c r="BR76" s="54">
        <f t="shared" si="9"/>
        <v>0</v>
      </c>
      <c r="BS76" s="54">
        <f t="shared" si="10"/>
        <v>0</v>
      </c>
      <c r="BT76" s="26">
        <f t="shared" si="11"/>
        <v>0</v>
      </c>
    </row>
    <row r="77" spans="1:72" ht="15">
      <c r="A77" s="81" t="s">
        <v>22</v>
      </c>
      <c r="B77" s="78" t="s">
        <v>13</v>
      </c>
      <c r="C77" s="25">
        <v>2</v>
      </c>
      <c r="D77" s="5">
        <v>80</v>
      </c>
      <c r="E77" s="25">
        <v>25</v>
      </c>
      <c r="F77" s="5">
        <v>6</v>
      </c>
      <c r="G77" s="54">
        <v>3</v>
      </c>
      <c r="H77" s="5">
        <v>60</v>
      </c>
      <c r="I77" s="54">
        <v>13</v>
      </c>
      <c r="J77" s="5">
        <v>20</v>
      </c>
      <c r="K77" s="54"/>
      <c r="M77" s="54"/>
      <c r="O77" s="54"/>
      <c r="Q77" s="54" t="s">
        <v>19</v>
      </c>
      <c r="S77" s="54"/>
      <c r="U77" s="54"/>
      <c r="W77" s="54">
        <v>13</v>
      </c>
      <c r="X77" s="19">
        <v>20</v>
      </c>
      <c r="Y77" s="54">
        <v>3</v>
      </c>
      <c r="Z77" s="17">
        <v>60</v>
      </c>
      <c r="AA77" s="58" t="s">
        <v>352</v>
      </c>
      <c r="AC77" s="58"/>
      <c r="AE77" s="58"/>
      <c r="AG77" s="58"/>
      <c r="AI77" s="58"/>
      <c r="AK77" s="54">
        <v>17</v>
      </c>
      <c r="AL77" s="23">
        <v>14</v>
      </c>
      <c r="AM77" s="58"/>
      <c r="AO77" s="58"/>
      <c r="BO77" s="26">
        <f t="shared" si="6"/>
        <v>260</v>
      </c>
      <c r="BP77" s="54">
        <f t="shared" si="7"/>
        <v>60</v>
      </c>
      <c r="BQ77" s="54">
        <f t="shared" si="8"/>
        <v>200</v>
      </c>
      <c r="BR77" s="54">
        <f t="shared" si="9"/>
        <v>0</v>
      </c>
      <c r="BS77" s="54">
        <f t="shared" si="10"/>
        <v>0</v>
      </c>
      <c r="BT77" s="26">
        <f t="shared" si="11"/>
        <v>0</v>
      </c>
    </row>
    <row r="78" spans="1:72" ht="15">
      <c r="A78" s="66" t="s">
        <v>482</v>
      </c>
      <c r="B78" s="81" t="s">
        <v>13</v>
      </c>
      <c r="C78" s="22"/>
      <c r="E78" s="54"/>
      <c r="G78" s="54"/>
      <c r="I78" s="54"/>
      <c r="K78" s="54"/>
      <c r="M78" s="54"/>
      <c r="O78" s="54"/>
      <c r="Q78" s="54"/>
      <c r="S78" s="54"/>
      <c r="U78" s="54"/>
      <c r="W78" s="54"/>
      <c r="Y78" s="54"/>
      <c r="AA78" s="58" t="s">
        <v>7</v>
      </c>
      <c r="AC78" s="58"/>
      <c r="AE78" s="58"/>
      <c r="AG78" s="58"/>
      <c r="AI78" s="58"/>
      <c r="AK78" s="58"/>
      <c r="AM78" s="58"/>
      <c r="AO78" s="58"/>
      <c r="BO78" s="26">
        <f t="shared" si="6"/>
        <v>0</v>
      </c>
      <c r="BP78" s="54">
        <f t="shared" si="7"/>
        <v>0</v>
      </c>
      <c r="BQ78" s="54">
        <f t="shared" si="8"/>
        <v>0</v>
      </c>
      <c r="BR78" s="54">
        <f t="shared" si="9"/>
        <v>0</v>
      </c>
      <c r="BS78" s="54">
        <f t="shared" si="10"/>
        <v>0</v>
      </c>
      <c r="BT78" s="26">
        <f t="shared" si="11"/>
        <v>0</v>
      </c>
    </row>
    <row r="79" spans="1:72" ht="15">
      <c r="A79" s="66" t="s">
        <v>436</v>
      </c>
      <c r="B79" s="70" t="s">
        <v>13</v>
      </c>
      <c r="C79" s="22"/>
      <c r="E79" s="54"/>
      <c r="G79" s="54"/>
      <c r="I79" s="54"/>
      <c r="K79" s="54"/>
      <c r="M79" s="54"/>
      <c r="O79" s="54"/>
      <c r="Q79" s="58">
        <v>43</v>
      </c>
      <c r="S79" s="58"/>
      <c r="U79" s="58"/>
      <c r="W79" s="58"/>
      <c r="Y79" s="58" t="s">
        <v>7</v>
      </c>
      <c r="AA79" s="58"/>
      <c r="AC79" s="58"/>
      <c r="AE79" s="58"/>
      <c r="AG79" s="58"/>
      <c r="AI79" s="58"/>
      <c r="AK79" s="58"/>
      <c r="AM79" s="58"/>
      <c r="AO79" s="58"/>
      <c r="BO79" s="26">
        <f t="shared" si="6"/>
        <v>0</v>
      </c>
      <c r="BP79" s="54">
        <f t="shared" si="7"/>
        <v>0</v>
      </c>
      <c r="BQ79" s="54">
        <f t="shared" si="8"/>
        <v>0</v>
      </c>
      <c r="BR79" s="54">
        <f t="shared" si="9"/>
        <v>0</v>
      </c>
      <c r="BS79" s="54">
        <f t="shared" si="10"/>
        <v>0</v>
      </c>
      <c r="BT79" s="26">
        <f t="shared" si="11"/>
        <v>0</v>
      </c>
    </row>
    <row r="80" spans="1:72" ht="15">
      <c r="A80" s="28" t="s">
        <v>340</v>
      </c>
      <c r="B80" s="59" t="s">
        <v>2</v>
      </c>
      <c r="C80" s="22"/>
      <c r="E80" s="54"/>
      <c r="G80" s="54"/>
      <c r="I80" s="27" t="s">
        <v>7</v>
      </c>
      <c r="K80" s="27"/>
      <c r="M80" s="27"/>
      <c r="O80" s="27"/>
      <c r="Q80" s="27"/>
      <c r="S80" s="27"/>
      <c r="U80" s="27"/>
      <c r="W80" s="27"/>
      <c r="Y80" s="27"/>
      <c r="AA80" s="27"/>
      <c r="AC80" s="27"/>
      <c r="AE80" s="27"/>
      <c r="AG80" s="27"/>
      <c r="AI80" s="27"/>
      <c r="AK80" s="27"/>
      <c r="AM80" s="27"/>
      <c r="AO80" s="27"/>
      <c r="BO80" s="26">
        <f t="shared" si="6"/>
        <v>0</v>
      </c>
      <c r="BP80" s="54">
        <f t="shared" si="7"/>
        <v>0</v>
      </c>
      <c r="BQ80" s="54">
        <f t="shared" si="8"/>
        <v>0</v>
      </c>
      <c r="BR80" s="54">
        <f t="shared" si="9"/>
        <v>0</v>
      </c>
      <c r="BS80" s="54">
        <f t="shared" si="10"/>
        <v>0</v>
      </c>
      <c r="BT80" s="26">
        <f t="shared" si="11"/>
        <v>0</v>
      </c>
    </row>
    <row r="81" spans="1:72" ht="15">
      <c r="A81" s="78" t="s">
        <v>130</v>
      </c>
      <c r="B81" s="78" t="s">
        <v>13</v>
      </c>
      <c r="C81" s="22"/>
      <c r="E81" s="25">
        <v>23</v>
      </c>
      <c r="F81" s="5">
        <v>8</v>
      </c>
      <c r="I81" s="27" t="s">
        <v>352</v>
      </c>
      <c r="K81" s="27"/>
      <c r="M81" s="27"/>
      <c r="O81" s="27"/>
      <c r="Q81" s="27"/>
      <c r="S81" s="27"/>
      <c r="U81" s="27"/>
      <c r="W81" s="27"/>
      <c r="Y81" s="27"/>
      <c r="AA81" s="58">
        <v>39</v>
      </c>
      <c r="AC81" s="58"/>
      <c r="AE81" s="58" t="s">
        <v>7</v>
      </c>
      <c r="AG81" s="58"/>
      <c r="AI81" s="58"/>
      <c r="AK81" s="58"/>
      <c r="AM81" s="58"/>
      <c r="AO81" s="58"/>
      <c r="AS81" s="58">
        <v>35</v>
      </c>
      <c r="BO81" s="26">
        <f t="shared" si="6"/>
        <v>8</v>
      </c>
      <c r="BP81" s="54">
        <f t="shared" si="7"/>
        <v>8</v>
      </c>
      <c r="BQ81" s="54">
        <f t="shared" si="8"/>
        <v>0</v>
      </c>
      <c r="BR81" s="54">
        <f t="shared" si="9"/>
        <v>0</v>
      </c>
      <c r="BS81" s="54">
        <f t="shared" si="10"/>
        <v>0</v>
      </c>
      <c r="BT81" s="26">
        <f t="shared" si="11"/>
        <v>0</v>
      </c>
    </row>
    <row r="82" spans="1:72" ht="15">
      <c r="A82" s="70" t="s">
        <v>510</v>
      </c>
      <c r="B82" s="81" t="s">
        <v>504</v>
      </c>
      <c r="C82" s="22"/>
      <c r="E82" s="54"/>
      <c r="I82" s="54"/>
      <c r="K82" s="54"/>
      <c r="M82" s="54"/>
      <c r="O82" s="54"/>
      <c r="Q82" s="54"/>
      <c r="S82" s="54"/>
      <c r="U82" s="54"/>
      <c r="W82" s="54"/>
      <c r="Y82" s="54"/>
      <c r="AA82" s="54"/>
      <c r="AC82" s="54"/>
      <c r="AE82" s="58" t="s">
        <v>7</v>
      </c>
      <c r="AG82" s="58"/>
      <c r="AI82" s="58"/>
      <c r="AK82" s="58"/>
      <c r="AM82" s="58"/>
      <c r="AO82" s="58"/>
      <c r="BO82" s="26">
        <f t="shared" si="6"/>
        <v>0</v>
      </c>
      <c r="BP82" s="54">
        <f t="shared" si="7"/>
        <v>0</v>
      </c>
      <c r="BQ82" s="54">
        <f t="shared" si="8"/>
        <v>0</v>
      </c>
      <c r="BR82" s="54">
        <f t="shared" si="9"/>
        <v>0</v>
      </c>
      <c r="BS82" s="54">
        <f t="shared" si="10"/>
        <v>0</v>
      </c>
      <c r="BT82" s="26">
        <f t="shared" si="11"/>
        <v>0</v>
      </c>
    </row>
    <row r="83" spans="1:72" ht="15">
      <c r="A83" s="28" t="s">
        <v>339</v>
      </c>
      <c r="B83" s="78" t="s">
        <v>9</v>
      </c>
      <c r="C83" s="22"/>
      <c r="E83" s="54"/>
      <c r="G83" s="54"/>
      <c r="I83" s="27" t="s">
        <v>7</v>
      </c>
      <c r="K83" s="27"/>
      <c r="M83" s="27"/>
      <c r="O83" s="27"/>
      <c r="Q83" s="27"/>
      <c r="S83" s="27"/>
      <c r="U83" s="27"/>
      <c r="W83" s="27"/>
      <c r="Y83" s="27"/>
      <c r="AA83" s="27"/>
      <c r="AC83" s="27"/>
      <c r="AE83" s="27"/>
      <c r="AG83" s="27"/>
      <c r="AI83" s="27"/>
      <c r="AK83" s="27"/>
      <c r="AM83" s="27"/>
      <c r="AO83" s="27"/>
      <c r="BO83" s="26">
        <f t="shared" si="6"/>
        <v>0</v>
      </c>
      <c r="BP83" s="54">
        <f t="shared" si="7"/>
        <v>0</v>
      </c>
      <c r="BQ83" s="54">
        <f t="shared" si="8"/>
        <v>0</v>
      </c>
      <c r="BR83" s="54">
        <f t="shared" si="9"/>
        <v>0</v>
      </c>
      <c r="BS83" s="54">
        <f t="shared" si="10"/>
        <v>0</v>
      </c>
      <c r="BT83" s="26">
        <f t="shared" si="11"/>
        <v>0</v>
      </c>
    </row>
    <row r="84" spans="1:72" ht="15">
      <c r="A84" s="28" t="s">
        <v>359</v>
      </c>
      <c r="B84" s="70" t="s">
        <v>9</v>
      </c>
      <c r="C84" s="22"/>
      <c r="E84" s="54"/>
      <c r="G84" s="54"/>
      <c r="I84" s="54"/>
      <c r="K84" s="27" t="s">
        <v>331</v>
      </c>
      <c r="M84" s="27">
        <v>45</v>
      </c>
      <c r="O84" s="27"/>
      <c r="Q84" s="27"/>
      <c r="S84" s="27"/>
      <c r="U84" s="27"/>
      <c r="W84" s="27"/>
      <c r="Y84" s="27"/>
      <c r="AA84" s="27"/>
      <c r="AC84" s="27"/>
      <c r="AE84" s="27"/>
      <c r="AG84" s="27"/>
      <c r="AI84" s="27"/>
      <c r="AK84" s="27"/>
      <c r="AM84" s="27"/>
      <c r="AO84" s="27"/>
      <c r="BO84" s="26">
        <f t="shared" si="6"/>
        <v>0</v>
      </c>
      <c r="BP84" s="54">
        <f t="shared" si="7"/>
        <v>0</v>
      </c>
      <c r="BQ84" s="54">
        <f t="shared" si="8"/>
        <v>0</v>
      </c>
      <c r="BR84" s="54">
        <f t="shared" si="9"/>
        <v>0</v>
      </c>
      <c r="BS84" s="54">
        <f t="shared" si="10"/>
        <v>0</v>
      </c>
      <c r="BT84" s="26">
        <f t="shared" si="11"/>
        <v>0</v>
      </c>
    </row>
    <row r="85" spans="1:72" ht="15">
      <c r="A85" s="81" t="s">
        <v>50</v>
      </c>
      <c r="B85" s="78" t="s">
        <v>1</v>
      </c>
      <c r="C85" s="27" t="s">
        <v>7</v>
      </c>
      <c r="E85" s="54"/>
      <c r="G85" s="54"/>
      <c r="I85" s="58"/>
      <c r="K85" s="25">
        <v>16</v>
      </c>
      <c r="L85" s="5">
        <v>15</v>
      </c>
      <c r="M85" s="25">
        <v>20</v>
      </c>
      <c r="N85" s="5">
        <v>11</v>
      </c>
      <c r="O85" s="27" t="s">
        <v>331</v>
      </c>
      <c r="Q85" s="58" t="s">
        <v>352</v>
      </c>
      <c r="S85" s="54">
        <v>5</v>
      </c>
      <c r="T85" s="15">
        <v>45</v>
      </c>
      <c r="U85" s="54"/>
      <c r="W85" s="54"/>
      <c r="Y85" s="54"/>
      <c r="AA85" s="54"/>
      <c r="AC85" s="54"/>
      <c r="AE85" s="54"/>
      <c r="AG85" s="54">
        <v>26</v>
      </c>
      <c r="AH85" s="23">
        <v>5</v>
      </c>
      <c r="AI85" s="54">
        <v>19</v>
      </c>
      <c r="AJ85" s="23">
        <v>12</v>
      </c>
      <c r="AK85" s="54"/>
      <c r="AM85" s="58">
        <v>33</v>
      </c>
      <c r="AO85" s="54">
        <v>18</v>
      </c>
      <c r="AP85" s="23">
        <v>13</v>
      </c>
      <c r="AQ85" s="54">
        <v>16</v>
      </c>
      <c r="AR85" s="53">
        <v>15</v>
      </c>
      <c r="AW85" s="58" t="s">
        <v>468</v>
      </c>
      <c r="AY85" s="54">
        <v>17</v>
      </c>
      <c r="AZ85" s="53">
        <v>14</v>
      </c>
      <c r="BA85" s="54">
        <v>34</v>
      </c>
      <c r="BC85" s="54" t="s">
        <v>468</v>
      </c>
      <c r="BE85" s="54">
        <v>5</v>
      </c>
      <c r="BF85" s="53">
        <v>45</v>
      </c>
      <c r="BG85" s="54">
        <v>16</v>
      </c>
      <c r="BH85" s="69">
        <v>15</v>
      </c>
      <c r="BM85" s="54">
        <v>18</v>
      </c>
      <c r="BO85" s="26">
        <f t="shared" si="6"/>
        <v>190</v>
      </c>
      <c r="BP85" s="54">
        <f t="shared" si="7"/>
        <v>0</v>
      </c>
      <c r="BQ85" s="54">
        <f t="shared" si="8"/>
        <v>0</v>
      </c>
      <c r="BR85" s="54">
        <f t="shared" si="9"/>
        <v>42</v>
      </c>
      <c r="BS85" s="54">
        <f t="shared" si="10"/>
        <v>148</v>
      </c>
      <c r="BT85" s="26">
        <f t="shared" si="11"/>
        <v>0</v>
      </c>
    </row>
    <row r="86" spans="1:72" ht="15">
      <c r="A86" s="70" t="s">
        <v>380</v>
      </c>
      <c r="B86" s="70" t="s">
        <v>9</v>
      </c>
      <c r="C86" s="22"/>
      <c r="E86" s="54"/>
      <c r="G86" s="54"/>
      <c r="I86" s="54"/>
      <c r="K86" s="27">
        <v>39</v>
      </c>
      <c r="M86" s="27">
        <v>43</v>
      </c>
      <c r="O86" s="27">
        <v>33</v>
      </c>
      <c r="Q86" s="58">
        <v>37</v>
      </c>
      <c r="S86" s="54">
        <v>13</v>
      </c>
      <c r="T86" s="15">
        <v>20</v>
      </c>
      <c r="U86" s="54"/>
      <c r="W86" s="54"/>
      <c r="Y86" s="54"/>
      <c r="AA86" s="54"/>
      <c r="AC86" s="54"/>
      <c r="AE86" s="54"/>
      <c r="AG86" s="54">
        <v>15</v>
      </c>
      <c r="AH86" s="23">
        <v>16</v>
      </c>
      <c r="AI86" s="54">
        <v>9</v>
      </c>
      <c r="AJ86" s="23">
        <v>29</v>
      </c>
      <c r="AK86" s="54"/>
      <c r="AM86" s="54">
        <v>22</v>
      </c>
      <c r="AN86" s="23">
        <v>9</v>
      </c>
      <c r="AO86" s="54">
        <v>24</v>
      </c>
      <c r="AP86" s="23">
        <v>7</v>
      </c>
      <c r="AQ86" s="54">
        <v>9</v>
      </c>
      <c r="AR86" s="53">
        <v>29</v>
      </c>
      <c r="AW86" s="58" t="s">
        <v>468</v>
      </c>
      <c r="AY86" s="54">
        <v>22</v>
      </c>
      <c r="AZ86" s="53">
        <v>9</v>
      </c>
      <c r="BA86" s="54">
        <v>25</v>
      </c>
      <c r="BB86" s="53">
        <v>6</v>
      </c>
      <c r="BC86" s="54" t="s">
        <v>468</v>
      </c>
      <c r="BE86" s="54">
        <v>9</v>
      </c>
      <c r="BF86" s="53">
        <v>29</v>
      </c>
      <c r="BG86" s="54">
        <v>24</v>
      </c>
      <c r="BH86" s="69">
        <v>7</v>
      </c>
      <c r="BM86" s="54">
        <v>15</v>
      </c>
      <c r="BN86" s="77">
        <v>16</v>
      </c>
      <c r="BO86" s="26">
        <f t="shared" si="6"/>
        <v>177</v>
      </c>
      <c r="BP86" s="54">
        <f t="shared" si="7"/>
        <v>0</v>
      </c>
      <c r="BQ86" s="54">
        <f t="shared" si="8"/>
        <v>0</v>
      </c>
      <c r="BR86" s="54">
        <f t="shared" si="9"/>
        <v>80</v>
      </c>
      <c r="BS86" s="54">
        <f t="shared" si="10"/>
        <v>97</v>
      </c>
      <c r="BT86" s="26">
        <f t="shared" si="11"/>
        <v>0</v>
      </c>
    </row>
    <row r="87" spans="1:72" ht="15">
      <c r="A87" s="70" t="s">
        <v>457</v>
      </c>
      <c r="B87" s="70" t="s">
        <v>12</v>
      </c>
      <c r="C87" s="22"/>
      <c r="E87" s="54"/>
      <c r="G87" s="54"/>
      <c r="I87" s="54"/>
      <c r="K87" s="54"/>
      <c r="M87" s="54"/>
      <c r="O87" s="54"/>
      <c r="Q87" s="54"/>
      <c r="S87" s="54"/>
      <c r="U87" s="58" t="s">
        <v>7</v>
      </c>
      <c r="W87" s="58"/>
      <c r="Y87" s="58"/>
      <c r="AA87" s="58"/>
      <c r="AC87" s="58"/>
      <c r="AE87" s="58"/>
      <c r="AG87" s="58"/>
      <c r="AI87" s="58"/>
      <c r="AK87" s="58"/>
      <c r="AM87" s="58" t="s">
        <v>331</v>
      </c>
      <c r="AO87" s="58"/>
      <c r="AQ87" s="54" t="s">
        <v>331</v>
      </c>
      <c r="BO87" s="26">
        <f t="shared" si="6"/>
        <v>0</v>
      </c>
      <c r="BP87" s="54">
        <f t="shared" si="7"/>
        <v>0</v>
      </c>
      <c r="BQ87" s="54">
        <f t="shared" si="8"/>
        <v>0</v>
      </c>
      <c r="BR87" s="54">
        <f t="shared" si="9"/>
        <v>0</v>
      </c>
      <c r="BS87" s="54">
        <f t="shared" si="10"/>
        <v>0</v>
      </c>
      <c r="BT87" s="26">
        <f t="shared" si="11"/>
        <v>0</v>
      </c>
    </row>
    <row r="88" spans="1:72" ht="15">
      <c r="A88" s="70" t="s">
        <v>322</v>
      </c>
      <c r="B88" s="78" t="s">
        <v>317</v>
      </c>
      <c r="C88" s="22"/>
      <c r="E88" s="22"/>
      <c r="G88" s="27">
        <v>52</v>
      </c>
      <c r="I88" s="27">
        <v>54</v>
      </c>
      <c r="K88" s="27"/>
      <c r="M88" s="27"/>
      <c r="O88" s="27"/>
      <c r="Q88" s="27"/>
      <c r="S88" s="27"/>
      <c r="U88" s="27"/>
      <c r="W88" s="27"/>
      <c r="Y88" s="27"/>
      <c r="AA88" s="27"/>
      <c r="AC88" s="27"/>
      <c r="AE88" s="27"/>
      <c r="AG88" s="27"/>
      <c r="AI88" s="27"/>
      <c r="AK88" s="58">
        <v>54</v>
      </c>
      <c r="AM88" s="27"/>
      <c r="AO88" s="27"/>
      <c r="AS88" s="58" t="s">
        <v>7</v>
      </c>
      <c r="BO88" s="26">
        <f t="shared" si="6"/>
        <v>0</v>
      </c>
      <c r="BP88" s="54">
        <f t="shared" si="7"/>
        <v>0</v>
      </c>
      <c r="BQ88" s="54">
        <f t="shared" si="8"/>
        <v>0</v>
      </c>
      <c r="BR88" s="54">
        <f t="shared" si="9"/>
        <v>0</v>
      </c>
      <c r="BS88" s="54">
        <f t="shared" si="10"/>
        <v>0</v>
      </c>
      <c r="BT88" s="26">
        <f t="shared" si="11"/>
        <v>0</v>
      </c>
    </row>
    <row r="89" spans="1:72" ht="15">
      <c r="A89" s="81" t="s">
        <v>146</v>
      </c>
      <c r="B89" s="78" t="s">
        <v>14</v>
      </c>
      <c r="C89" s="22"/>
      <c r="E89" s="27">
        <v>55</v>
      </c>
      <c r="G89" s="54"/>
      <c r="I89" s="27" t="s">
        <v>7</v>
      </c>
      <c r="K89" s="27"/>
      <c r="M89" s="27"/>
      <c r="O89" s="27"/>
      <c r="Q89" s="27"/>
      <c r="S89" s="27"/>
      <c r="U89" s="27"/>
      <c r="W89" s="27"/>
      <c r="Y89" s="27"/>
      <c r="AA89" s="27"/>
      <c r="AC89" s="27"/>
      <c r="AE89" s="58">
        <v>32</v>
      </c>
      <c r="AG89" s="58"/>
      <c r="AI89" s="58"/>
      <c r="AK89" s="58"/>
      <c r="AM89" s="58"/>
      <c r="AO89" s="58"/>
      <c r="BO89" s="26">
        <f t="shared" si="6"/>
        <v>0</v>
      </c>
      <c r="BP89" s="54">
        <f t="shared" si="7"/>
        <v>0</v>
      </c>
      <c r="BQ89" s="54">
        <f t="shared" si="8"/>
        <v>0</v>
      </c>
      <c r="BR89" s="54">
        <f t="shared" si="9"/>
        <v>0</v>
      </c>
      <c r="BS89" s="54">
        <f t="shared" si="10"/>
        <v>0</v>
      </c>
      <c r="BT89" s="26">
        <f t="shared" si="11"/>
        <v>0</v>
      </c>
    </row>
    <row r="90" spans="1:72" ht="15">
      <c r="A90" s="81" t="s">
        <v>121</v>
      </c>
      <c r="B90" s="78" t="s">
        <v>109</v>
      </c>
      <c r="C90" s="22"/>
      <c r="E90" s="27">
        <v>40</v>
      </c>
      <c r="G90" s="54"/>
      <c r="I90" s="27" t="s">
        <v>7</v>
      </c>
      <c r="K90" s="27"/>
      <c r="M90" s="27"/>
      <c r="O90" s="27"/>
      <c r="Q90" s="27"/>
      <c r="S90" s="27"/>
      <c r="U90" s="27"/>
      <c r="W90" s="54">
        <v>16</v>
      </c>
      <c r="X90" s="19">
        <v>15</v>
      </c>
      <c r="Y90" s="27"/>
      <c r="AA90" s="54">
        <v>22</v>
      </c>
      <c r="AB90" s="23">
        <v>9</v>
      </c>
      <c r="AC90" s="54"/>
      <c r="AE90" s="54">
        <v>11</v>
      </c>
      <c r="AF90" s="23">
        <v>24</v>
      </c>
      <c r="AG90" s="54"/>
      <c r="AI90" s="54"/>
      <c r="AK90" s="58">
        <v>37</v>
      </c>
      <c r="AM90" s="54"/>
      <c r="AO90" s="54"/>
      <c r="AS90" s="54">
        <v>19</v>
      </c>
      <c r="AT90" s="53">
        <v>12</v>
      </c>
      <c r="BI90" s="58" t="s">
        <v>7</v>
      </c>
      <c r="BK90" s="54">
        <v>23</v>
      </c>
      <c r="BL90" s="77">
        <v>8</v>
      </c>
      <c r="BO90" s="26">
        <f t="shared" si="6"/>
        <v>68</v>
      </c>
      <c r="BP90" s="54">
        <f t="shared" si="7"/>
        <v>68</v>
      </c>
      <c r="BQ90" s="54">
        <f t="shared" si="8"/>
        <v>0</v>
      </c>
      <c r="BR90" s="54">
        <f t="shared" si="9"/>
        <v>0</v>
      </c>
      <c r="BS90" s="54">
        <f t="shared" si="10"/>
        <v>0</v>
      </c>
      <c r="BT90" s="26">
        <f t="shared" si="11"/>
        <v>0</v>
      </c>
    </row>
    <row r="91" spans="1:72" ht="15">
      <c r="A91" s="70" t="s">
        <v>379</v>
      </c>
      <c r="B91" s="70" t="s">
        <v>8</v>
      </c>
      <c r="C91" s="22"/>
      <c r="E91" s="54"/>
      <c r="G91" s="54"/>
      <c r="I91" s="54"/>
      <c r="K91" s="25">
        <v>23</v>
      </c>
      <c r="L91" s="5">
        <v>8</v>
      </c>
      <c r="M91" s="27" t="s">
        <v>331</v>
      </c>
      <c r="O91" s="54">
        <v>30</v>
      </c>
      <c r="P91" s="5">
        <v>1</v>
      </c>
      <c r="Q91" s="54"/>
      <c r="S91" s="54">
        <v>2</v>
      </c>
      <c r="T91" s="15">
        <v>80</v>
      </c>
      <c r="U91" s="58">
        <v>33</v>
      </c>
      <c r="W91" s="58"/>
      <c r="Y91" s="58"/>
      <c r="AA91" s="58"/>
      <c r="AC91" s="54">
        <v>9</v>
      </c>
      <c r="AD91" s="23">
        <v>15</v>
      </c>
      <c r="AE91" s="54"/>
      <c r="AG91" s="54">
        <v>11</v>
      </c>
      <c r="AH91" s="23">
        <v>24</v>
      </c>
      <c r="AI91" s="54">
        <v>11</v>
      </c>
      <c r="AJ91" s="23">
        <v>24</v>
      </c>
      <c r="AK91" s="54"/>
      <c r="AM91" s="54">
        <v>14</v>
      </c>
      <c r="AN91" s="23">
        <v>18</v>
      </c>
      <c r="AO91" s="54">
        <v>5</v>
      </c>
      <c r="AP91" s="23">
        <v>45</v>
      </c>
      <c r="AQ91" s="54">
        <v>18</v>
      </c>
      <c r="AR91" s="53">
        <v>13</v>
      </c>
      <c r="AW91" s="54">
        <v>30</v>
      </c>
      <c r="AX91" s="53">
        <v>1</v>
      </c>
      <c r="AY91" s="54" t="s">
        <v>331</v>
      </c>
      <c r="BO91" s="26">
        <f t="shared" si="6"/>
        <v>229</v>
      </c>
      <c r="BP91" s="54">
        <f t="shared" si="7"/>
        <v>0</v>
      </c>
      <c r="BQ91" s="54">
        <f t="shared" si="8"/>
        <v>0</v>
      </c>
      <c r="BR91" s="54">
        <f t="shared" si="9"/>
        <v>56</v>
      </c>
      <c r="BS91" s="54">
        <f t="shared" si="10"/>
        <v>157</v>
      </c>
      <c r="BT91" s="26">
        <f t="shared" si="11"/>
        <v>1</v>
      </c>
    </row>
    <row r="92" spans="1:72" ht="15">
      <c r="A92" s="66" t="s">
        <v>560</v>
      </c>
      <c r="B92" s="81" t="s">
        <v>2</v>
      </c>
      <c r="C92" s="22"/>
      <c r="E92" s="54"/>
      <c r="G92" s="54"/>
      <c r="I92" s="54"/>
      <c r="K92" s="54"/>
      <c r="M92" s="54"/>
      <c r="O92" s="54"/>
      <c r="Q92" s="54"/>
      <c r="S92" s="54"/>
      <c r="U92" s="54"/>
      <c r="W92" s="54"/>
      <c r="Y92" s="54"/>
      <c r="AA92" s="54"/>
      <c r="AC92" s="54"/>
      <c r="AE92" s="54"/>
      <c r="AG92" s="54"/>
      <c r="AI92" s="54"/>
      <c r="AK92" s="58">
        <v>52</v>
      </c>
      <c r="AM92" s="54"/>
      <c r="AO92" s="54"/>
      <c r="BO92" s="26">
        <f t="shared" si="6"/>
        <v>0</v>
      </c>
      <c r="BP92" s="54">
        <f t="shared" si="7"/>
        <v>0</v>
      </c>
      <c r="BQ92" s="54">
        <f t="shared" si="8"/>
        <v>0</v>
      </c>
      <c r="BR92" s="54">
        <f t="shared" si="9"/>
        <v>0</v>
      </c>
      <c r="BS92" s="54">
        <f t="shared" si="10"/>
        <v>0</v>
      </c>
      <c r="BT92" s="26">
        <f t="shared" si="11"/>
        <v>0</v>
      </c>
    </row>
    <row r="93" spans="1:72" ht="15">
      <c r="A93" s="81" t="s">
        <v>156</v>
      </c>
      <c r="B93" s="78" t="s">
        <v>17</v>
      </c>
      <c r="C93" s="27" t="s">
        <v>7</v>
      </c>
      <c r="E93" s="27">
        <v>59</v>
      </c>
      <c r="G93" s="54"/>
      <c r="I93" s="54"/>
      <c r="K93" s="54"/>
      <c r="M93" s="54"/>
      <c r="O93" s="54"/>
      <c r="Q93" s="54"/>
      <c r="S93" s="54"/>
      <c r="U93" s="54"/>
      <c r="W93" s="27">
        <v>41</v>
      </c>
      <c r="Y93" s="54"/>
      <c r="AA93" s="54"/>
      <c r="AC93" s="54"/>
      <c r="AE93" s="54"/>
      <c r="AG93" s="54"/>
      <c r="AI93" s="54"/>
      <c r="AK93" s="58">
        <v>47</v>
      </c>
      <c r="AM93" s="54"/>
      <c r="AO93" s="54"/>
      <c r="BK93" s="54">
        <v>41</v>
      </c>
      <c r="BO93" s="26">
        <f t="shared" si="6"/>
        <v>0</v>
      </c>
      <c r="BP93" s="54">
        <f t="shared" si="7"/>
        <v>0</v>
      </c>
      <c r="BQ93" s="54">
        <f t="shared" si="8"/>
        <v>0</v>
      </c>
      <c r="BR93" s="54">
        <f t="shared" si="9"/>
        <v>0</v>
      </c>
      <c r="BS93" s="54">
        <f t="shared" si="10"/>
        <v>0</v>
      </c>
      <c r="BT93" s="26">
        <f t="shared" si="11"/>
        <v>0</v>
      </c>
    </row>
    <row r="94" spans="1:72" ht="15">
      <c r="A94" s="81" t="s">
        <v>32</v>
      </c>
      <c r="B94" s="78" t="s">
        <v>10</v>
      </c>
      <c r="C94" s="25" t="s">
        <v>19</v>
      </c>
      <c r="E94" s="54"/>
      <c r="G94" s="54"/>
      <c r="I94" s="54"/>
      <c r="K94" s="54"/>
      <c r="M94" s="54"/>
      <c r="O94" s="54"/>
      <c r="Q94" s="54"/>
      <c r="S94" s="54"/>
      <c r="U94" s="54"/>
      <c r="W94" s="54"/>
      <c r="Y94" s="54">
        <v>20</v>
      </c>
      <c r="Z94" s="17">
        <v>11</v>
      </c>
      <c r="AA94" s="54"/>
      <c r="AC94" s="54"/>
      <c r="AE94" s="54"/>
      <c r="AG94" s="54"/>
      <c r="AI94" s="54"/>
      <c r="AK94" s="54"/>
      <c r="AM94" s="54"/>
      <c r="AO94" s="54"/>
      <c r="AU94" s="54">
        <v>14</v>
      </c>
      <c r="AV94" s="53">
        <v>18</v>
      </c>
      <c r="BI94" s="54">
        <v>2</v>
      </c>
      <c r="BJ94" s="77">
        <v>80</v>
      </c>
      <c r="BO94" s="26">
        <f t="shared" si="6"/>
        <v>109</v>
      </c>
      <c r="BP94" s="54">
        <f t="shared" si="7"/>
        <v>0</v>
      </c>
      <c r="BQ94" s="54">
        <f t="shared" si="8"/>
        <v>109</v>
      </c>
      <c r="BR94" s="54">
        <f t="shared" si="9"/>
        <v>0</v>
      </c>
      <c r="BS94" s="54">
        <f t="shared" si="10"/>
        <v>0</v>
      </c>
      <c r="BT94" s="26">
        <f t="shared" si="11"/>
        <v>0</v>
      </c>
    </row>
    <row r="95" spans="1:72" ht="15">
      <c r="A95" s="28" t="s">
        <v>341</v>
      </c>
      <c r="B95" s="78" t="s">
        <v>166</v>
      </c>
      <c r="C95" s="22"/>
      <c r="E95" s="54"/>
      <c r="G95" s="54"/>
      <c r="I95" s="27">
        <v>53</v>
      </c>
      <c r="K95" s="27"/>
      <c r="M95" s="27"/>
      <c r="O95" s="27"/>
      <c r="Q95" s="27"/>
      <c r="S95" s="27"/>
      <c r="U95" s="27"/>
      <c r="W95" s="27"/>
      <c r="Y95" s="27"/>
      <c r="AA95" s="27"/>
      <c r="AC95" s="27"/>
      <c r="AE95" s="27"/>
      <c r="AG95" s="27"/>
      <c r="AI95" s="27"/>
      <c r="AK95" s="27"/>
      <c r="AM95" s="27"/>
      <c r="AO95" s="27"/>
      <c r="BO95" s="26">
        <f t="shared" si="6"/>
        <v>0</v>
      </c>
      <c r="BP95" s="54">
        <f t="shared" si="7"/>
        <v>0</v>
      </c>
      <c r="BQ95" s="54">
        <f t="shared" si="8"/>
        <v>0</v>
      </c>
      <c r="BR95" s="54">
        <f t="shared" si="9"/>
        <v>0</v>
      </c>
      <c r="BS95" s="54">
        <f t="shared" si="10"/>
        <v>0</v>
      </c>
      <c r="BT95" s="26">
        <f t="shared" si="11"/>
        <v>0</v>
      </c>
    </row>
    <row r="96" spans="1:72" ht="15">
      <c r="A96" s="81" t="s">
        <v>33</v>
      </c>
      <c r="B96" s="78" t="s">
        <v>5</v>
      </c>
      <c r="C96" s="25">
        <v>15</v>
      </c>
      <c r="D96" s="5">
        <v>16</v>
      </c>
      <c r="E96" s="25">
        <v>8</v>
      </c>
      <c r="F96" s="5">
        <v>32</v>
      </c>
      <c r="G96" s="54">
        <v>23</v>
      </c>
      <c r="H96" s="5">
        <v>8</v>
      </c>
      <c r="I96" s="27" t="s">
        <v>7</v>
      </c>
      <c r="K96" s="27"/>
      <c r="M96" s="27"/>
      <c r="O96" s="27"/>
      <c r="Q96" s="54">
        <v>18</v>
      </c>
      <c r="R96" s="5">
        <v>13</v>
      </c>
      <c r="S96" s="54"/>
      <c r="U96" s="54">
        <v>6</v>
      </c>
      <c r="V96" s="15">
        <v>40</v>
      </c>
      <c r="W96" s="27" t="s">
        <v>7</v>
      </c>
      <c r="Y96" s="54">
        <v>18</v>
      </c>
      <c r="Z96" s="17">
        <v>13</v>
      </c>
      <c r="AA96" s="54">
        <v>7</v>
      </c>
      <c r="AB96" s="23">
        <v>36</v>
      </c>
      <c r="AC96" s="54">
        <v>9</v>
      </c>
      <c r="AD96" s="23">
        <v>15</v>
      </c>
      <c r="AE96" s="58" t="s">
        <v>249</v>
      </c>
      <c r="AG96" s="58"/>
      <c r="AI96" s="58"/>
      <c r="AK96" s="54" t="s">
        <v>553</v>
      </c>
      <c r="AM96" s="58">
        <v>46</v>
      </c>
      <c r="AO96" s="54">
        <v>30</v>
      </c>
      <c r="AP96" s="23">
        <v>1</v>
      </c>
      <c r="AQ96" s="54">
        <v>26</v>
      </c>
      <c r="AR96" s="53">
        <v>5</v>
      </c>
      <c r="AS96" s="54" t="s">
        <v>19</v>
      </c>
      <c r="AU96" s="54" t="s">
        <v>7</v>
      </c>
      <c r="AW96" s="54">
        <v>5</v>
      </c>
      <c r="AX96" s="53">
        <v>45</v>
      </c>
      <c r="AY96" s="54" t="s">
        <v>331</v>
      </c>
      <c r="BA96" s="54">
        <v>30</v>
      </c>
      <c r="BB96" s="53">
        <v>1</v>
      </c>
      <c r="BC96" s="54">
        <v>16</v>
      </c>
      <c r="BD96" s="53">
        <v>15</v>
      </c>
      <c r="BE96" s="54">
        <v>29</v>
      </c>
      <c r="BF96" s="53">
        <v>2</v>
      </c>
      <c r="BG96" s="54">
        <v>32</v>
      </c>
      <c r="BI96" s="54">
        <v>10</v>
      </c>
      <c r="BJ96" s="77">
        <v>26</v>
      </c>
      <c r="BK96" s="54">
        <v>10</v>
      </c>
      <c r="BL96" s="77">
        <v>26</v>
      </c>
      <c r="BO96" s="26">
        <f t="shared" si="6"/>
        <v>294</v>
      </c>
      <c r="BP96" s="54">
        <f t="shared" si="7"/>
        <v>94</v>
      </c>
      <c r="BQ96" s="54">
        <f t="shared" si="8"/>
        <v>76</v>
      </c>
      <c r="BR96" s="54">
        <f t="shared" si="9"/>
        <v>6</v>
      </c>
      <c r="BS96" s="54">
        <f t="shared" si="10"/>
        <v>3</v>
      </c>
      <c r="BT96" s="26">
        <f t="shared" si="11"/>
        <v>100</v>
      </c>
    </row>
    <row r="97" spans="1:72" ht="15">
      <c r="A97" s="81" t="s">
        <v>82</v>
      </c>
      <c r="B97" s="78" t="s">
        <v>16</v>
      </c>
      <c r="C97" s="27">
        <v>58</v>
      </c>
      <c r="E97" s="54"/>
      <c r="G97" s="27">
        <v>41</v>
      </c>
      <c r="I97" s="27" t="s">
        <v>7</v>
      </c>
      <c r="K97" s="27"/>
      <c r="M97" s="27"/>
      <c r="O97" s="27"/>
      <c r="Q97" s="58">
        <v>61</v>
      </c>
      <c r="S97" s="58"/>
      <c r="U97" s="58"/>
      <c r="W97" s="27">
        <v>42</v>
      </c>
      <c r="Y97" s="58" t="s">
        <v>7</v>
      </c>
      <c r="AA97" s="58">
        <v>55</v>
      </c>
      <c r="AC97" s="58"/>
      <c r="AE97" s="58"/>
      <c r="AG97" s="58"/>
      <c r="AI97" s="58"/>
      <c r="AK97" s="58"/>
      <c r="AM97" s="58"/>
      <c r="AO97" s="58"/>
      <c r="BO97" s="26">
        <f t="shared" si="6"/>
        <v>0</v>
      </c>
      <c r="BP97" s="54">
        <f t="shared" si="7"/>
        <v>0</v>
      </c>
      <c r="BQ97" s="54">
        <f t="shared" si="8"/>
        <v>0</v>
      </c>
      <c r="BR97" s="54">
        <f t="shared" si="9"/>
        <v>0</v>
      </c>
      <c r="BS97" s="54">
        <f t="shared" si="10"/>
        <v>0</v>
      </c>
      <c r="BT97" s="13">
        <f t="shared" si="11"/>
        <v>0</v>
      </c>
    </row>
    <row r="98" spans="1:72" ht="15">
      <c r="A98" s="81" t="s">
        <v>63</v>
      </c>
      <c r="B98" s="59" t="s">
        <v>3</v>
      </c>
      <c r="C98" s="27">
        <v>52</v>
      </c>
      <c r="E98" s="54"/>
      <c r="G98" s="54">
        <v>20</v>
      </c>
      <c r="H98" s="5">
        <v>11</v>
      </c>
      <c r="I98" s="58"/>
      <c r="K98" s="27">
        <v>37</v>
      </c>
      <c r="M98" s="27">
        <v>35</v>
      </c>
      <c r="O98" s="54">
        <v>12</v>
      </c>
      <c r="P98" s="5">
        <v>22</v>
      </c>
      <c r="Q98" s="54">
        <v>27</v>
      </c>
      <c r="R98" s="5">
        <v>4</v>
      </c>
      <c r="S98" s="54">
        <v>19</v>
      </c>
      <c r="T98" s="15">
        <v>12</v>
      </c>
      <c r="U98" s="58" t="s">
        <v>7</v>
      </c>
      <c r="W98" s="58"/>
      <c r="Y98" s="58" t="s">
        <v>7</v>
      </c>
      <c r="AA98" s="58"/>
      <c r="AC98" s="58"/>
      <c r="AE98" s="58"/>
      <c r="AG98" s="58"/>
      <c r="AI98" s="58"/>
      <c r="AK98" s="58"/>
      <c r="AM98" s="58"/>
      <c r="AO98" s="58"/>
      <c r="BO98" s="26">
        <f t="shared" si="6"/>
        <v>49</v>
      </c>
      <c r="BP98" s="54">
        <f t="shared" si="7"/>
        <v>0</v>
      </c>
      <c r="BQ98" s="54">
        <f t="shared" si="8"/>
        <v>15</v>
      </c>
      <c r="BR98" s="54">
        <f t="shared" si="9"/>
        <v>22</v>
      </c>
      <c r="BS98" s="54">
        <f t="shared" si="10"/>
        <v>12</v>
      </c>
      <c r="BT98" s="13">
        <f t="shared" si="11"/>
        <v>0</v>
      </c>
    </row>
    <row r="99" spans="1:72" ht="15">
      <c r="A99" s="70" t="s">
        <v>511</v>
      </c>
      <c r="B99" s="81" t="s">
        <v>17</v>
      </c>
      <c r="C99" s="22"/>
      <c r="E99" s="54"/>
      <c r="G99" s="54"/>
      <c r="I99" s="54"/>
      <c r="K99" s="54"/>
      <c r="M99" s="54"/>
      <c r="O99" s="54"/>
      <c r="Q99" s="54"/>
      <c r="S99" s="54"/>
      <c r="U99" s="54"/>
      <c r="W99" s="54"/>
      <c r="Y99" s="54"/>
      <c r="AA99" s="54"/>
      <c r="AC99" s="54"/>
      <c r="AE99" s="58" t="s">
        <v>7</v>
      </c>
      <c r="AG99" s="58"/>
      <c r="AI99" s="58"/>
      <c r="AK99" s="58"/>
      <c r="AM99" s="58"/>
      <c r="AO99" s="58"/>
      <c r="BO99" s="26">
        <f t="shared" si="6"/>
        <v>0</v>
      </c>
      <c r="BP99" s="54">
        <f t="shared" si="7"/>
        <v>0</v>
      </c>
      <c r="BQ99" s="54">
        <f t="shared" si="8"/>
        <v>0</v>
      </c>
      <c r="BR99" s="54">
        <f t="shared" si="9"/>
        <v>0</v>
      </c>
      <c r="BS99" s="54">
        <f t="shared" si="10"/>
        <v>0</v>
      </c>
      <c r="BT99" s="13">
        <f t="shared" si="11"/>
        <v>0</v>
      </c>
    </row>
    <row r="100" spans="1:72" ht="15">
      <c r="A100" s="66" t="s">
        <v>581</v>
      </c>
      <c r="B100" s="78" t="s">
        <v>582</v>
      </c>
      <c r="C100" s="22"/>
      <c r="E100" s="54"/>
      <c r="G100" s="54"/>
      <c r="K100" s="54"/>
      <c r="M100" s="54"/>
      <c r="O100" s="54"/>
      <c r="Q100" s="54"/>
      <c r="S100" s="54"/>
      <c r="U100" s="54"/>
      <c r="W100" s="54"/>
      <c r="Y100" s="54"/>
      <c r="AA100" s="54"/>
      <c r="AC100" s="54"/>
      <c r="AE100" s="54"/>
      <c r="AG100" s="54"/>
      <c r="AI100" s="54"/>
      <c r="AK100" s="54"/>
      <c r="AM100" s="54"/>
      <c r="AO100" s="58">
        <v>46</v>
      </c>
      <c r="BO100" s="26">
        <f t="shared" si="6"/>
        <v>0</v>
      </c>
      <c r="BP100" s="54">
        <f t="shared" si="7"/>
        <v>0</v>
      </c>
      <c r="BQ100" s="54">
        <f t="shared" si="8"/>
        <v>0</v>
      </c>
      <c r="BR100" s="54">
        <f t="shared" si="9"/>
        <v>0</v>
      </c>
      <c r="BS100" s="54">
        <f t="shared" si="10"/>
        <v>0</v>
      </c>
      <c r="BT100" s="13">
        <f t="shared" si="11"/>
        <v>0</v>
      </c>
    </row>
    <row r="101" spans="1:72" ht="15">
      <c r="A101" s="28" t="s">
        <v>358</v>
      </c>
      <c r="B101" s="70" t="s">
        <v>14</v>
      </c>
      <c r="C101" s="22"/>
      <c r="E101" s="54"/>
      <c r="G101" s="54"/>
      <c r="I101" s="54"/>
      <c r="K101" s="27">
        <v>52</v>
      </c>
      <c r="M101" s="27">
        <v>46</v>
      </c>
      <c r="O101" s="27" t="s">
        <v>329</v>
      </c>
      <c r="Q101" s="27"/>
      <c r="S101" s="27"/>
      <c r="U101" s="27"/>
      <c r="W101" s="27"/>
      <c r="Y101" s="27"/>
      <c r="AA101" s="27"/>
      <c r="AC101" s="27"/>
      <c r="AE101" s="27"/>
      <c r="AG101" s="27"/>
      <c r="AI101" s="27"/>
      <c r="AK101" s="27"/>
      <c r="AM101" s="27"/>
      <c r="AO101" s="27"/>
      <c r="BC101" s="54">
        <v>34</v>
      </c>
      <c r="BE101" s="54">
        <v>47</v>
      </c>
      <c r="BG101" s="54">
        <v>37</v>
      </c>
      <c r="BO101" s="26">
        <f t="shared" si="6"/>
        <v>0</v>
      </c>
      <c r="BP101" s="54">
        <f t="shared" si="7"/>
        <v>0</v>
      </c>
      <c r="BQ101" s="54">
        <f t="shared" si="8"/>
        <v>0</v>
      </c>
      <c r="BR101" s="54">
        <f t="shared" si="9"/>
        <v>0</v>
      </c>
      <c r="BS101" s="54">
        <f t="shared" si="10"/>
        <v>0</v>
      </c>
      <c r="BT101" s="13">
        <f t="shared" si="11"/>
        <v>0</v>
      </c>
    </row>
    <row r="102" spans="1:72" ht="15">
      <c r="A102" s="81" t="s">
        <v>44</v>
      </c>
      <c r="B102" s="78" t="s">
        <v>5</v>
      </c>
      <c r="C102" s="25">
        <v>19</v>
      </c>
      <c r="D102" s="5">
        <v>12</v>
      </c>
      <c r="E102" s="22"/>
      <c r="G102" s="6">
        <v>22</v>
      </c>
      <c r="H102" s="5">
        <v>9</v>
      </c>
      <c r="I102" s="54"/>
      <c r="K102" s="54"/>
      <c r="M102" s="54"/>
      <c r="O102" s="54"/>
      <c r="Q102" s="54">
        <v>17</v>
      </c>
      <c r="R102" s="5">
        <v>14</v>
      </c>
      <c r="S102" s="54"/>
      <c r="U102" s="54">
        <v>28</v>
      </c>
      <c r="V102" s="15">
        <v>3</v>
      </c>
      <c r="W102" s="54"/>
      <c r="Y102" s="54">
        <v>12</v>
      </c>
      <c r="Z102" s="17">
        <v>22</v>
      </c>
      <c r="AA102" s="54"/>
      <c r="AC102" s="54"/>
      <c r="AE102" s="54"/>
      <c r="AG102" s="54"/>
      <c r="AI102" s="54"/>
      <c r="AK102" s="54"/>
      <c r="AM102" s="54"/>
      <c r="AO102" s="54"/>
      <c r="AU102" s="54">
        <v>36</v>
      </c>
      <c r="BO102" s="26">
        <f t="shared" si="6"/>
        <v>60</v>
      </c>
      <c r="BP102" s="54">
        <f t="shared" si="7"/>
        <v>0</v>
      </c>
      <c r="BQ102" s="54">
        <f t="shared" si="8"/>
        <v>57</v>
      </c>
      <c r="BR102" s="54">
        <f t="shared" si="9"/>
        <v>0</v>
      </c>
      <c r="BS102" s="54">
        <f t="shared" si="10"/>
        <v>0</v>
      </c>
      <c r="BT102" s="13">
        <f t="shared" si="11"/>
        <v>3</v>
      </c>
    </row>
    <row r="103" spans="1:72" ht="15">
      <c r="A103" s="70" t="s">
        <v>391</v>
      </c>
      <c r="B103" s="70" t="s">
        <v>4</v>
      </c>
      <c r="C103" s="22"/>
      <c r="E103" s="54"/>
      <c r="G103" s="54"/>
      <c r="I103" s="54"/>
      <c r="K103" s="27">
        <v>54</v>
      </c>
      <c r="M103" s="27">
        <v>47</v>
      </c>
      <c r="O103" s="27"/>
      <c r="Q103" s="27"/>
      <c r="S103" s="27"/>
      <c r="U103" s="27"/>
      <c r="W103" s="27"/>
      <c r="Y103" s="27"/>
      <c r="AA103" s="27"/>
      <c r="AC103" s="27"/>
      <c r="AE103" s="27"/>
      <c r="AG103" s="58">
        <v>51</v>
      </c>
      <c r="AI103" s="58">
        <v>37</v>
      </c>
      <c r="AK103" s="58"/>
      <c r="AM103" s="58"/>
      <c r="AO103" s="58"/>
      <c r="BO103" s="26">
        <f t="shared" si="6"/>
        <v>0</v>
      </c>
      <c r="BP103" s="54">
        <f t="shared" si="7"/>
        <v>0</v>
      </c>
      <c r="BQ103" s="54">
        <f t="shared" si="8"/>
        <v>0</v>
      </c>
      <c r="BR103" s="54">
        <f t="shared" si="9"/>
        <v>0</v>
      </c>
      <c r="BS103" s="54">
        <f t="shared" si="10"/>
        <v>0</v>
      </c>
      <c r="BT103" s="13">
        <f t="shared" si="11"/>
        <v>0</v>
      </c>
    </row>
    <row r="104" spans="1:72" ht="15">
      <c r="A104" s="70" t="s">
        <v>338</v>
      </c>
      <c r="B104" s="78" t="s">
        <v>4</v>
      </c>
      <c r="C104" s="22"/>
      <c r="E104" s="54"/>
      <c r="G104" s="54"/>
      <c r="I104" s="27">
        <v>51</v>
      </c>
      <c r="K104" s="27"/>
      <c r="M104" s="27"/>
      <c r="O104" s="27"/>
      <c r="Q104" s="27"/>
      <c r="S104" s="27"/>
      <c r="U104" s="27"/>
      <c r="W104" s="27"/>
      <c r="Y104" s="27"/>
      <c r="AA104" s="58">
        <v>56</v>
      </c>
      <c r="AC104" s="58"/>
      <c r="AE104" s="58"/>
      <c r="AG104" s="58"/>
      <c r="AI104" s="58"/>
      <c r="AK104" s="58"/>
      <c r="AM104" s="58"/>
      <c r="AO104" s="58"/>
      <c r="BK104" s="54">
        <v>40</v>
      </c>
      <c r="BO104" s="26">
        <f t="shared" si="6"/>
        <v>0</v>
      </c>
      <c r="BP104" s="54">
        <f t="shared" si="7"/>
        <v>0</v>
      </c>
      <c r="BQ104" s="54">
        <f t="shared" si="8"/>
        <v>0</v>
      </c>
      <c r="BR104" s="54">
        <f t="shared" si="9"/>
        <v>0</v>
      </c>
      <c r="BS104" s="54">
        <f t="shared" si="10"/>
        <v>0</v>
      </c>
      <c r="BT104" s="13">
        <f t="shared" si="11"/>
        <v>0</v>
      </c>
    </row>
    <row r="105" spans="1:72" ht="15">
      <c r="A105" s="66" t="s">
        <v>643</v>
      </c>
      <c r="B105" s="81" t="s">
        <v>8</v>
      </c>
      <c r="C105" s="22"/>
      <c r="E105" s="54"/>
      <c r="G105" s="54"/>
      <c r="I105" s="54"/>
      <c r="K105" s="54"/>
      <c r="M105" s="54"/>
      <c r="O105" s="54"/>
      <c r="Q105" s="54"/>
      <c r="S105" s="54"/>
      <c r="U105" s="54"/>
      <c r="W105" s="54"/>
      <c r="Y105" s="54"/>
      <c r="AA105" s="54"/>
      <c r="AC105" s="54"/>
      <c r="AE105" s="54"/>
      <c r="AG105" s="54"/>
      <c r="AI105" s="54"/>
      <c r="AK105" s="54"/>
      <c r="AM105" s="54"/>
      <c r="AO105" s="54"/>
      <c r="BC105" s="54">
        <v>31</v>
      </c>
      <c r="BE105" s="54">
        <v>39</v>
      </c>
      <c r="BG105" s="54">
        <v>36</v>
      </c>
      <c r="BO105" s="26">
        <f t="shared" si="6"/>
        <v>0</v>
      </c>
      <c r="BP105" s="54">
        <f t="shared" si="7"/>
        <v>0</v>
      </c>
      <c r="BQ105" s="54">
        <f t="shared" si="8"/>
        <v>0</v>
      </c>
      <c r="BR105" s="54">
        <f t="shared" si="9"/>
        <v>0</v>
      </c>
      <c r="BS105" s="54">
        <f t="shared" si="10"/>
        <v>0</v>
      </c>
      <c r="BT105" s="13">
        <f t="shared" si="11"/>
        <v>0</v>
      </c>
    </row>
    <row r="106" spans="1:72" ht="15">
      <c r="A106" s="81" t="s">
        <v>556</v>
      </c>
      <c r="B106" s="81" t="s">
        <v>14</v>
      </c>
      <c r="C106" s="22"/>
      <c r="E106" s="54"/>
      <c r="G106" s="54"/>
      <c r="I106" s="54"/>
      <c r="K106" s="54"/>
      <c r="M106" s="54"/>
      <c r="O106" s="54"/>
      <c r="Q106" s="54"/>
      <c r="S106" s="54"/>
      <c r="U106" s="54"/>
      <c r="W106" s="54"/>
      <c r="Y106" s="54"/>
      <c r="AA106" s="54"/>
      <c r="AC106" s="54"/>
      <c r="AE106" s="54"/>
      <c r="AG106" s="54"/>
      <c r="AI106" s="54"/>
      <c r="AK106" s="58">
        <v>35</v>
      </c>
      <c r="AM106" s="54"/>
      <c r="AO106" s="54"/>
      <c r="AS106" s="58">
        <v>37</v>
      </c>
      <c r="AU106" s="54">
        <v>42</v>
      </c>
      <c r="BO106" s="26">
        <f t="shared" si="6"/>
        <v>0</v>
      </c>
      <c r="BP106" s="54">
        <f t="shared" si="7"/>
        <v>0</v>
      </c>
      <c r="BQ106" s="54">
        <f t="shared" si="8"/>
        <v>0</v>
      </c>
      <c r="BR106" s="54">
        <f t="shared" si="9"/>
        <v>0</v>
      </c>
      <c r="BS106" s="54">
        <f t="shared" si="10"/>
        <v>0</v>
      </c>
      <c r="BT106" s="13">
        <f t="shared" si="11"/>
        <v>0</v>
      </c>
    </row>
    <row r="107" spans="1:72" ht="15">
      <c r="A107" s="56" t="s">
        <v>78</v>
      </c>
      <c r="B107" s="59" t="s">
        <v>18</v>
      </c>
      <c r="C107" s="27" t="s">
        <v>7</v>
      </c>
      <c r="E107" s="27">
        <v>52</v>
      </c>
      <c r="G107" s="27" t="s">
        <v>249</v>
      </c>
      <c r="I107" s="54" t="s">
        <v>19</v>
      </c>
      <c r="K107" s="54"/>
      <c r="M107" s="54"/>
      <c r="O107" s="54"/>
      <c r="Q107" s="58">
        <v>35</v>
      </c>
      <c r="S107" s="58"/>
      <c r="U107" s="58"/>
      <c r="W107" s="27">
        <v>45</v>
      </c>
      <c r="Y107" s="58">
        <v>45</v>
      </c>
      <c r="AA107" s="54">
        <v>19</v>
      </c>
      <c r="AB107" s="23">
        <v>12</v>
      </c>
      <c r="AC107" s="54"/>
      <c r="AE107" s="54">
        <v>20</v>
      </c>
      <c r="AF107" s="23">
        <v>11</v>
      </c>
      <c r="AG107" s="54"/>
      <c r="AI107" s="54"/>
      <c r="AK107" s="58">
        <v>42</v>
      </c>
      <c r="AM107" s="54"/>
      <c r="AO107" s="54"/>
      <c r="BO107" s="26">
        <f t="shared" si="6"/>
        <v>23</v>
      </c>
      <c r="BP107" s="54">
        <f t="shared" si="7"/>
        <v>23</v>
      </c>
      <c r="BQ107" s="54">
        <f t="shared" si="8"/>
        <v>0</v>
      </c>
      <c r="BR107" s="54">
        <f t="shared" si="9"/>
        <v>0</v>
      </c>
      <c r="BS107" s="54">
        <f t="shared" si="10"/>
        <v>0</v>
      </c>
      <c r="BT107" s="13">
        <f t="shared" si="11"/>
        <v>0</v>
      </c>
    </row>
    <row r="108" spans="1:72" ht="15">
      <c r="A108" s="81" t="s">
        <v>59</v>
      </c>
      <c r="B108" s="78" t="s">
        <v>3</v>
      </c>
      <c r="C108" s="25">
        <v>22</v>
      </c>
      <c r="D108" s="5">
        <v>9</v>
      </c>
      <c r="E108" s="54"/>
      <c r="G108" s="27">
        <v>31</v>
      </c>
      <c r="I108" s="54"/>
      <c r="K108" s="25">
        <v>30</v>
      </c>
      <c r="L108" s="5">
        <v>1</v>
      </c>
      <c r="M108" s="25">
        <v>30</v>
      </c>
      <c r="N108" s="5">
        <v>1</v>
      </c>
      <c r="O108" s="54">
        <v>8</v>
      </c>
      <c r="P108" s="5">
        <v>32</v>
      </c>
      <c r="Q108" s="58">
        <v>41</v>
      </c>
      <c r="S108" s="58"/>
      <c r="U108" s="54">
        <v>22</v>
      </c>
      <c r="V108" s="15">
        <v>9</v>
      </c>
      <c r="W108" s="54"/>
      <c r="Y108" s="54">
        <v>23</v>
      </c>
      <c r="Z108" s="17">
        <v>8</v>
      </c>
      <c r="AA108" s="54"/>
      <c r="AC108" s="54"/>
      <c r="AE108" s="54"/>
      <c r="AG108" s="58">
        <v>33</v>
      </c>
      <c r="AI108" s="58" t="s">
        <v>331</v>
      </c>
      <c r="AK108" s="58"/>
      <c r="AM108" s="54">
        <v>25</v>
      </c>
      <c r="AN108" s="23">
        <v>6</v>
      </c>
      <c r="AO108" s="58">
        <v>36</v>
      </c>
      <c r="AQ108" s="54">
        <v>13</v>
      </c>
      <c r="AR108" s="53">
        <v>20</v>
      </c>
      <c r="AU108" s="54" t="s">
        <v>19</v>
      </c>
      <c r="AW108" s="58" t="s">
        <v>7</v>
      </c>
      <c r="AY108" s="54">
        <v>24</v>
      </c>
      <c r="AZ108" s="53">
        <v>7</v>
      </c>
      <c r="BA108" s="54">
        <v>11</v>
      </c>
      <c r="BB108" s="53">
        <v>24</v>
      </c>
      <c r="BC108" s="54">
        <v>28</v>
      </c>
      <c r="BD108" s="53">
        <v>3</v>
      </c>
      <c r="BE108" s="54">
        <v>37</v>
      </c>
      <c r="BG108" s="54">
        <v>22</v>
      </c>
      <c r="BH108" s="69">
        <v>9</v>
      </c>
      <c r="BI108" s="54" t="s">
        <v>19</v>
      </c>
      <c r="BO108" s="26">
        <f t="shared" si="6"/>
        <v>129</v>
      </c>
      <c r="BP108" s="54">
        <f t="shared" si="7"/>
        <v>0</v>
      </c>
      <c r="BQ108" s="54">
        <f t="shared" si="8"/>
        <v>17</v>
      </c>
      <c r="BR108" s="54">
        <f t="shared" si="9"/>
        <v>91</v>
      </c>
      <c r="BS108" s="54">
        <f t="shared" si="10"/>
        <v>9</v>
      </c>
      <c r="BT108" s="13">
        <f t="shared" si="11"/>
        <v>12</v>
      </c>
    </row>
    <row r="109" spans="1:72" ht="15">
      <c r="A109" s="81" t="s">
        <v>52</v>
      </c>
      <c r="B109" s="78" t="s">
        <v>15</v>
      </c>
      <c r="C109" s="27">
        <v>38</v>
      </c>
      <c r="E109" s="27">
        <v>39</v>
      </c>
      <c r="G109" s="27">
        <v>44</v>
      </c>
      <c r="I109" s="58"/>
      <c r="K109" s="58"/>
      <c r="M109" s="58"/>
      <c r="O109" s="58"/>
      <c r="Q109" s="58">
        <v>59</v>
      </c>
      <c r="S109" s="58"/>
      <c r="U109" s="58"/>
      <c r="W109" s="58"/>
      <c r="Y109" s="58"/>
      <c r="AA109" s="58"/>
      <c r="AC109" s="58"/>
      <c r="AE109" s="58"/>
      <c r="AG109" s="58"/>
      <c r="AI109" s="58"/>
      <c r="AK109" s="58"/>
      <c r="AM109" s="58"/>
      <c r="AO109" s="58"/>
      <c r="AU109" s="54">
        <v>51</v>
      </c>
      <c r="BO109" s="26">
        <f t="shared" si="6"/>
        <v>0</v>
      </c>
      <c r="BP109" s="54">
        <f t="shared" si="7"/>
        <v>0</v>
      </c>
      <c r="BQ109" s="54">
        <f t="shared" si="8"/>
        <v>0</v>
      </c>
      <c r="BR109" s="54">
        <f t="shared" si="9"/>
        <v>0</v>
      </c>
      <c r="BS109" s="54">
        <f t="shared" si="10"/>
        <v>0</v>
      </c>
      <c r="BT109" s="13">
        <f t="shared" si="11"/>
        <v>0</v>
      </c>
    </row>
    <row r="110" spans="1:72" ht="15">
      <c r="A110" s="81" t="s">
        <v>554</v>
      </c>
      <c r="B110" s="81" t="s">
        <v>15</v>
      </c>
      <c r="C110" s="22"/>
      <c r="E110" s="54"/>
      <c r="I110" s="54"/>
      <c r="K110" s="54"/>
      <c r="M110" s="54"/>
      <c r="O110" s="54"/>
      <c r="Q110" s="54"/>
      <c r="S110" s="54"/>
      <c r="U110" s="54"/>
      <c r="W110" s="54"/>
      <c r="Y110" s="54"/>
      <c r="AA110" s="54"/>
      <c r="AC110" s="54"/>
      <c r="AE110" s="54"/>
      <c r="AG110" s="54"/>
      <c r="AI110" s="54"/>
      <c r="AK110" s="58" t="s">
        <v>352</v>
      </c>
      <c r="AM110" s="54"/>
      <c r="AO110" s="54"/>
      <c r="BO110" s="26">
        <f t="shared" si="6"/>
        <v>0</v>
      </c>
      <c r="BP110" s="54">
        <f t="shared" si="7"/>
        <v>0</v>
      </c>
      <c r="BQ110" s="54">
        <f t="shared" si="8"/>
        <v>0</v>
      </c>
      <c r="BR110" s="54">
        <f t="shared" si="9"/>
        <v>0</v>
      </c>
      <c r="BS110" s="54">
        <f t="shared" si="10"/>
        <v>0</v>
      </c>
      <c r="BT110" s="13">
        <f t="shared" si="11"/>
        <v>0</v>
      </c>
    </row>
    <row r="111" spans="1:72" ht="15">
      <c r="A111" s="66" t="s">
        <v>508</v>
      </c>
      <c r="B111" s="81" t="s">
        <v>2</v>
      </c>
      <c r="C111" s="22"/>
      <c r="E111" s="54"/>
      <c r="G111" s="54"/>
      <c r="I111" s="54"/>
      <c r="K111" s="54"/>
      <c r="M111" s="54"/>
      <c r="O111" s="54"/>
      <c r="Q111" s="54"/>
      <c r="S111" s="54"/>
      <c r="U111" s="54"/>
      <c r="W111" s="54"/>
      <c r="Y111" s="54"/>
      <c r="AA111" s="54"/>
      <c r="AC111" s="54"/>
      <c r="AE111" s="58" t="s">
        <v>7</v>
      </c>
      <c r="AG111" s="58"/>
      <c r="AI111" s="58"/>
      <c r="AK111" s="58"/>
      <c r="AM111" s="58"/>
      <c r="AO111" s="58"/>
      <c r="BO111" s="26">
        <f t="shared" si="6"/>
        <v>0</v>
      </c>
      <c r="BP111" s="54">
        <f t="shared" si="7"/>
        <v>0</v>
      </c>
      <c r="BQ111" s="54">
        <f t="shared" si="8"/>
        <v>0</v>
      </c>
      <c r="BR111" s="54">
        <f t="shared" si="9"/>
        <v>0</v>
      </c>
      <c r="BS111" s="54">
        <f t="shared" si="10"/>
        <v>0</v>
      </c>
      <c r="BT111" s="13">
        <f t="shared" si="11"/>
        <v>0</v>
      </c>
    </row>
    <row r="112" spans="1:72" ht="15">
      <c r="A112" s="66" t="s">
        <v>549</v>
      </c>
      <c r="B112" s="81" t="s">
        <v>548</v>
      </c>
      <c r="C112" s="22"/>
      <c r="E112" s="54"/>
      <c r="I112" s="54"/>
      <c r="K112" s="54"/>
      <c r="M112" s="54"/>
      <c r="O112" s="54"/>
      <c r="Q112" s="54"/>
      <c r="S112" s="54"/>
      <c r="U112" s="54"/>
      <c r="W112" s="54"/>
      <c r="Y112" s="54"/>
      <c r="AA112" s="54"/>
      <c r="AC112" s="54"/>
      <c r="AE112" s="54"/>
      <c r="AG112" s="54"/>
      <c r="AI112" s="58">
        <v>38</v>
      </c>
      <c r="AK112" s="58"/>
      <c r="AM112" s="54"/>
      <c r="AO112" s="58"/>
      <c r="BO112" s="26">
        <f t="shared" si="6"/>
        <v>0</v>
      </c>
      <c r="BP112" s="54">
        <f t="shared" si="7"/>
        <v>0</v>
      </c>
      <c r="BQ112" s="54">
        <f t="shared" si="8"/>
        <v>0</v>
      </c>
      <c r="BR112" s="54">
        <f t="shared" si="9"/>
        <v>0</v>
      </c>
      <c r="BS112" s="54">
        <f t="shared" si="10"/>
        <v>0</v>
      </c>
      <c r="BT112" s="13">
        <f t="shared" si="11"/>
        <v>0</v>
      </c>
    </row>
    <row r="113" spans="1:72" ht="15">
      <c r="A113" s="70" t="s">
        <v>375</v>
      </c>
      <c r="B113" s="70" t="s">
        <v>5</v>
      </c>
      <c r="C113" s="22"/>
      <c r="E113" s="54"/>
      <c r="G113" s="54"/>
      <c r="I113" s="54"/>
      <c r="K113" s="27">
        <v>37</v>
      </c>
      <c r="M113" s="27">
        <v>38</v>
      </c>
      <c r="O113" s="54">
        <v>28</v>
      </c>
      <c r="P113" s="5">
        <v>3</v>
      </c>
      <c r="Q113" s="54"/>
      <c r="S113" s="54">
        <v>14</v>
      </c>
      <c r="T113" s="15">
        <v>18</v>
      </c>
      <c r="U113" s="54"/>
      <c r="W113" s="54"/>
      <c r="Y113" s="54"/>
      <c r="AA113" s="54"/>
      <c r="AC113" s="54"/>
      <c r="AE113" s="54"/>
      <c r="AG113" s="54">
        <v>23</v>
      </c>
      <c r="AH113" s="23">
        <v>8</v>
      </c>
      <c r="AI113" s="54">
        <v>8</v>
      </c>
      <c r="AJ113" s="23">
        <v>32</v>
      </c>
      <c r="AK113" s="54"/>
      <c r="AM113" s="54">
        <v>24</v>
      </c>
      <c r="AN113" s="23">
        <v>7</v>
      </c>
      <c r="AO113" s="54">
        <v>21</v>
      </c>
      <c r="AP113" s="23">
        <v>10</v>
      </c>
      <c r="AQ113" s="54">
        <v>6</v>
      </c>
      <c r="AR113" s="53">
        <v>40</v>
      </c>
      <c r="AW113" s="54">
        <v>28</v>
      </c>
      <c r="AX113" s="53">
        <v>3</v>
      </c>
      <c r="AY113" s="54">
        <v>15</v>
      </c>
      <c r="AZ113" s="53">
        <v>16</v>
      </c>
      <c r="BA113" s="54">
        <v>18</v>
      </c>
      <c r="BB113" s="53">
        <v>13</v>
      </c>
      <c r="BC113" s="54">
        <v>25</v>
      </c>
      <c r="BD113" s="53">
        <v>6</v>
      </c>
      <c r="BE113" s="54">
        <v>25</v>
      </c>
      <c r="BF113" s="53">
        <v>6</v>
      </c>
      <c r="BG113" s="54">
        <v>29</v>
      </c>
      <c r="BH113" s="69">
        <v>2</v>
      </c>
      <c r="BO113" s="26">
        <f t="shared" si="6"/>
        <v>164</v>
      </c>
      <c r="BP113" s="54">
        <f t="shared" si="7"/>
        <v>0</v>
      </c>
      <c r="BQ113" s="54">
        <f t="shared" si="8"/>
        <v>0</v>
      </c>
      <c r="BR113" s="54">
        <f t="shared" si="9"/>
        <v>97</v>
      </c>
      <c r="BS113" s="54">
        <f t="shared" si="10"/>
        <v>58</v>
      </c>
      <c r="BT113" s="13">
        <f t="shared" si="11"/>
        <v>9</v>
      </c>
    </row>
    <row r="114" spans="1:72" ht="15">
      <c r="A114" s="81" t="s">
        <v>37</v>
      </c>
      <c r="B114" s="78" t="s">
        <v>11</v>
      </c>
      <c r="C114" s="25">
        <v>12</v>
      </c>
      <c r="D114" s="5">
        <v>22</v>
      </c>
      <c r="E114" s="22"/>
      <c r="G114" s="54">
        <v>8</v>
      </c>
      <c r="H114" s="5">
        <v>32</v>
      </c>
      <c r="I114" s="27" t="s">
        <v>7</v>
      </c>
      <c r="K114" s="25">
        <v>4</v>
      </c>
      <c r="L114" s="5">
        <v>50</v>
      </c>
      <c r="M114" s="25">
        <v>6</v>
      </c>
      <c r="N114" s="5">
        <v>40</v>
      </c>
      <c r="O114" s="54">
        <v>3</v>
      </c>
      <c r="P114" s="5">
        <v>60</v>
      </c>
      <c r="Q114" s="54">
        <v>8</v>
      </c>
      <c r="R114" s="5">
        <v>32</v>
      </c>
      <c r="S114" s="54">
        <v>8</v>
      </c>
      <c r="T114" s="15">
        <v>32</v>
      </c>
      <c r="U114" s="54">
        <v>15</v>
      </c>
      <c r="V114" s="15">
        <v>16</v>
      </c>
      <c r="W114" s="54">
        <v>21</v>
      </c>
      <c r="X114" s="19">
        <v>10</v>
      </c>
      <c r="Y114" s="54">
        <v>5</v>
      </c>
      <c r="Z114" s="17">
        <v>45</v>
      </c>
      <c r="AA114" s="58">
        <v>36</v>
      </c>
      <c r="AC114" s="54">
        <v>9</v>
      </c>
      <c r="AD114" s="23">
        <v>15</v>
      </c>
      <c r="AE114" s="58" t="s">
        <v>7</v>
      </c>
      <c r="AG114" s="54">
        <v>16</v>
      </c>
      <c r="AH114" s="23">
        <v>15</v>
      </c>
      <c r="AI114" s="54">
        <v>16</v>
      </c>
      <c r="AJ114" s="23">
        <v>15</v>
      </c>
      <c r="AK114" s="58">
        <v>43</v>
      </c>
      <c r="AM114" s="54">
        <v>4</v>
      </c>
      <c r="AN114" s="23">
        <v>50</v>
      </c>
      <c r="AO114" s="54">
        <v>2</v>
      </c>
      <c r="AP114" s="23">
        <v>80</v>
      </c>
      <c r="AQ114" s="54">
        <v>4</v>
      </c>
      <c r="AR114" s="53">
        <v>50</v>
      </c>
      <c r="AU114" s="54">
        <v>21</v>
      </c>
      <c r="AV114" s="53">
        <v>10</v>
      </c>
      <c r="AW114" s="54">
        <v>8</v>
      </c>
      <c r="AX114" s="53">
        <v>32</v>
      </c>
      <c r="AY114" s="54">
        <v>11</v>
      </c>
      <c r="AZ114" s="53">
        <v>24</v>
      </c>
      <c r="BA114" s="54">
        <v>3</v>
      </c>
      <c r="BB114" s="53">
        <v>60</v>
      </c>
      <c r="BC114" s="54">
        <v>6</v>
      </c>
      <c r="BD114" s="53">
        <v>40</v>
      </c>
      <c r="BE114" s="54">
        <v>10</v>
      </c>
      <c r="BF114" s="53">
        <v>26</v>
      </c>
      <c r="BG114" s="54">
        <v>2</v>
      </c>
      <c r="BH114" s="69">
        <v>80</v>
      </c>
      <c r="BI114" s="54">
        <v>6</v>
      </c>
      <c r="BJ114" s="77">
        <v>40</v>
      </c>
      <c r="BM114" s="54">
        <v>1</v>
      </c>
      <c r="BN114" s="77">
        <v>100</v>
      </c>
      <c r="BO114" s="26">
        <f t="shared" si="6"/>
        <v>976</v>
      </c>
      <c r="BP114" s="54">
        <f t="shared" si="7"/>
        <v>10</v>
      </c>
      <c r="BQ114" s="54">
        <f t="shared" si="8"/>
        <v>181</v>
      </c>
      <c r="BR114" s="54">
        <f t="shared" si="9"/>
        <v>315</v>
      </c>
      <c r="BS114" s="54">
        <f t="shared" si="10"/>
        <v>367</v>
      </c>
      <c r="BT114" s="13">
        <f t="shared" si="11"/>
        <v>88</v>
      </c>
    </row>
    <row r="115" spans="1:72" ht="15">
      <c r="A115" s="70" t="s">
        <v>383</v>
      </c>
      <c r="B115" s="70" t="s">
        <v>1</v>
      </c>
      <c r="C115" s="22"/>
      <c r="E115" s="54"/>
      <c r="G115" s="54"/>
      <c r="I115" s="54"/>
      <c r="K115" s="25">
        <v>19</v>
      </c>
      <c r="L115" s="5">
        <v>12</v>
      </c>
      <c r="M115" s="25">
        <v>13</v>
      </c>
      <c r="N115" s="5">
        <v>20</v>
      </c>
      <c r="O115" s="54">
        <v>15</v>
      </c>
      <c r="P115" s="5">
        <v>16</v>
      </c>
      <c r="Q115" s="54"/>
      <c r="S115" s="54">
        <v>25</v>
      </c>
      <c r="T115" s="15">
        <v>6</v>
      </c>
      <c r="U115" s="54">
        <v>20</v>
      </c>
      <c r="V115" s="15">
        <v>11</v>
      </c>
      <c r="W115" s="54"/>
      <c r="Y115" s="54"/>
      <c r="AA115" s="54"/>
      <c r="AC115" s="54"/>
      <c r="AE115" s="54"/>
      <c r="AG115" s="54">
        <v>29</v>
      </c>
      <c r="AH115" s="23">
        <v>2</v>
      </c>
      <c r="AI115" s="54">
        <v>20</v>
      </c>
      <c r="AJ115" s="23">
        <v>11</v>
      </c>
      <c r="AK115" s="54"/>
      <c r="AM115" s="54">
        <v>18</v>
      </c>
      <c r="AN115" s="23">
        <v>13</v>
      </c>
      <c r="AO115" s="54">
        <v>7</v>
      </c>
      <c r="AP115" s="23">
        <v>36</v>
      </c>
      <c r="AQ115" s="54">
        <v>12</v>
      </c>
      <c r="AR115" s="53">
        <v>22</v>
      </c>
      <c r="AW115" s="54">
        <v>35</v>
      </c>
      <c r="AY115" s="54">
        <v>28</v>
      </c>
      <c r="AZ115" s="53">
        <v>3</v>
      </c>
      <c r="BA115" s="54">
        <v>24</v>
      </c>
      <c r="BB115" s="53">
        <v>7</v>
      </c>
      <c r="BC115" s="54">
        <v>38</v>
      </c>
      <c r="BE115" s="54">
        <v>19</v>
      </c>
      <c r="BF115" s="53">
        <v>12</v>
      </c>
      <c r="BG115" s="54">
        <v>17</v>
      </c>
      <c r="BH115" s="69">
        <v>14</v>
      </c>
      <c r="BM115" s="54">
        <v>12</v>
      </c>
      <c r="BN115" s="77">
        <v>22</v>
      </c>
      <c r="BO115" s="26">
        <f t="shared" si="6"/>
        <v>207</v>
      </c>
      <c r="BP115" s="54">
        <f t="shared" si="7"/>
        <v>0</v>
      </c>
      <c r="BQ115" s="54">
        <f t="shared" si="8"/>
        <v>0</v>
      </c>
      <c r="BR115" s="54">
        <f t="shared" si="9"/>
        <v>83</v>
      </c>
      <c r="BS115" s="54">
        <f t="shared" si="10"/>
        <v>113</v>
      </c>
      <c r="BT115" s="13">
        <f t="shared" si="11"/>
        <v>11</v>
      </c>
    </row>
    <row r="116" spans="1:72" ht="15">
      <c r="A116" s="81" t="s">
        <v>541</v>
      </c>
      <c r="B116" s="81" t="s">
        <v>4</v>
      </c>
      <c r="C116" s="22"/>
      <c r="E116" s="54"/>
      <c r="G116" s="54"/>
      <c r="I116" s="54"/>
      <c r="K116" s="54"/>
      <c r="M116" s="54"/>
      <c r="O116" s="54"/>
      <c r="Q116" s="54"/>
      <c r="S116" s="54"/>
      <c r="U116" s="54"/>
      <c r="W116" s="54"/>
      <c r="Y116" s="54"/>
      <c r="AA116" s="54"/>
      <c r="AC116" s="54"/>
      <c r="AE116" s="54"/>
      <c r="AG116" s="58">
        <v>52</v>
      </c>
      <c r="AI116" s="58"/>
      <c r="AK116" s="58"/>
      <c r="AM116" s="58"/>
      <c r="AO116" s="58"/>
      <c r="BI116" s="58">
        <v>44</v>
      </c>
      <c r="BO116" s="26">
        <f t="shared" si="6"/>
        <v>0</v>
      </c>
      <c r="BP116" s="54">
        <f t="shared" si="7"/>
        <v>0</v>
      </c>
      <c r="BQ116" s="54">
        <f t="shared" si="8"/>
        <v>0</v>
      </c>
      <c r="BR116" s="54">
        <f t="shared" si="9"/>
        <v>0</v>
      </c>
      <c r="BS116" s="54">
        <f t="shared" si="10"/>
        <v>0</v>
      </c>
      <c r="BT116" s="13">
        <f t="shared" si="11"/>
        <v>0</v>
      </c>
    </row>
    <row r="117" spans="1:72" ht="15">
      <c r="A117" s="81" t="s">
        <v>43</v>
      </c>
      <c r="B117" s="78" t="s">
        <v>1</v>
      </c>
      <c r="C117" s="25">
        <v>9</v>
      </c>
      <c r="D117" s="5">
        <v>29</v>
      </c>
      <c r="E117" s="25">
        <v>14</v>
      </c>
      <c r="F117" s="5">
        <v>18</v>
      </c>
      <c r="G117" s="54">
        <v>11</v>
      </c>
      <c r="H117" s="5">
        <v>24</v>
      </c>
      <c r="I117" s="54" t="s">
        <v>19</v>
      </c>
      <c r="K117" s="54"/>
      <c r="M117" s="54"/>
      <c r="O117" s="54"/>
      <c r="Q117" s="54">
        <v>4</v>
      </c>
      <c r="R117" s="5">
        <v>50</v>
      </c>
      <c r="S117" s="54"/>
      <c r="U117" s="54">
        <v>29</v>
      </c>
      <c r="V117" s="15">
        <v>2</v>
      </c>
      <c r="W117" s="27" t="s">
        <v>7</v>
      </c>
      <c r="Y117" s="54">
        <v>18</v>
      </c>
      <c r="Z117" s="17">
        <v>13</v>
      </c>
      <c r="AA117" s="58" t="s">
        <v>7</v>
      </c>
      <c r="AC117" s="58"/>
      <c r="AE117" s="58" t="s">
        <v>7</v>
      </c>
      <c r="AG117" s="58"/>
      <c r="AI117" s="58"/>
      <c r="AK117" s="58" t="s">
        <v>7</v>
      </c>
      <c r="AM117" s="58"/>
      <c r="AO117" s="58"/>
      <c r="AS117" s="58">
        <v>42</v>
      </c>
      <c r="AU117" s="54">
        <v>4</v>
      </c>
      <c r="AV117" s="53">
        <v>50</v>
      </c>
      <c r="BO117" s="26">
        <f t="shared" si="6"/>
        <v>186</v>
      </c>
      <c r="BP117" s="54">
        <f t="shared" si="7"/>
        <v>18</v>
      </c>
      <c r="BQ117" s="54">
        <f t="shared" si="8"/>
        <v>166</v>
      </c>
      <c r="BR117" s="54">
        <f t="shared" si="9"/>
        <v>0</v>
      </c>
      <c r="BS117" s="54">
        <f t="shared" si="10"/>
        <v>0</v>
      </c>
      <c r="BT117" s="13">
        <f t="shared" si="11"/>
        <v>2</v>
      </c>
    </row>
    <row r="118" spans="1:72" ht="15">
      <c r="A118" s="81" t="s">
        <v>72</v>
      </c>
      <c r="B118" s="78" t="s">
        <v>10</v>
      </c>
      <c r="C118" s="27">
        <v>44</v>
      </c>
      <c r="E118" s="54"/>
      <c r="G118" s="58"/>
      <c r="I118" s="58"/>
      <c r="K118" s="25">
        <v>13</v>
      </c>
      <c r="L118" s="5">
        <v>20</v>
      </c>
      <c r="M118" s="27" t="s">
        <v>331</v>
      </c>
      <c r="O118" s="54">
        <v>17</v>
      </c>
      <c r="P118" s="5">
        <v>14</v>
      </c>
      <c r="Q118" s="58">
        <v>45</v>
      </c>
      <c r="S118" s="54">
        <v>29</v>
      </c>
      <c r="T118" s="15">
        <v>2</v>
      </c>
      <c r="U118" s="58" t="s">
        <v>7</v>
      </c>
      <c r="W118" s="58"/>
      <c r="Y118" s="58"/>
      <c r="AA118" s="58"/>
      <c r="AC118" s="58"/>
      <c r="AE118" s="58"/>
      <c r="AG118" s="58">
        <v>38</v>
      </c>
      <c r="AI118" s="54">
        <v>26</v>
      </c>
      <c r="AJ118" s="23">
        <v>5</v>
      </c>
      <c r="AK118" s="54"/>
      <c r="AM118" s="58">
        <v>34</v>
      </c>
      <c r="AO118" s="54">
        <v>23</v>
      </c>
      <c r="AP118" s="23">
        <v>8</v>
      </c>
      <c r="AQ118" s="54" t="s">
        <v>331</v>
      </c>
      <c r="AU118" s="54">
        <v>35</v>
      </c>
      <c r="AY118" s="54">
        <v>32</v>
      </c>
      <c r="BA118" s="54">
        <v>38</v>
      </c>
      <c r="BC118" s="54">
        <v>21</v>
      </c>
      <c r="BD118" s="53">
        <v>10</v>
      </c>
      <c r="BE118" s="54">
        <v>44</v>
      </c>
      <c r="BG118" s="54">
        <v>30</v>
      </c>
      <c r="BH118" s="69">
        <v>1</v>
      </c>
      <c r="BO118" s="26">
        <f t="shared" si="6"/>
        <v>60</v>
      </c>
      <c r="BP118" s="54">
        <f t="shared" si="7"/>
        <v>0</v>
      </c>
      <c r="BQ118" s="54">
        <f t="shared" si="8"/>
        <v>0</v>
      </c>
      <c r="BR118" s="54">
        <f t="shared" si="9"/>
        <v>20</v>
      </c>
      <c r="BS118" s="54">
        <f t="shared" si="10"/>
        <v>30</v>
      </c>
      <c r="BT118" s="13">
        <f t="shared" si="11"/>
        <v>10</v>
      </c>
    </row>
    <row r="119" spans="1:72" ht="15">
      <c r="A119" s="70" t="s">
        <v>376</v>
      </c>
      <c r="B119" s="70" t="s">
        <v>11</v>
      </c>
      <c r="C119" s="22"/>
      <c r="E119" s="54"/>
      <c r="G119" s="54"/>
      <c r="I119" s="54"/>
      <c r="K119" s="25">
        <v>27</v>
      </c>
      <c r="L119" s="5">
        <v>4</v>
      </c>
      <c r="M119" s="25">
        <v>14</v>
      </c>
      <c r="N119" s="5">
        <v>18</v>
      </c>
      <c r="O119" s="27">
        <v>31</v>
      </c>
      <c r="Q119" s="27"/>
      <c r="S119" s="58">
        <v>35</v>
      </c>
      <c r="U119" s="58"/>
      <c r="W119" s="58"/>
      <c r="Y119" s="58"/>
      <c r="AA119" s="58"/>
      <c r="AC119" s="58"/>
      <c r="AE119" s="58"/>
      <c r="AG119" s="58">
        <v>46</v>
      </c>
      <c r="AI119" s="58">
        <v>34</v>
      </c>
      <c r="AK119" s="58"/>
      <c r="AM119" s="58">
        <v>39</v>
      </c>
      <c r="AO119" s="58">
        <v>34</v>
      </c>
      <c r="AQ119" s="54">
        <v>31</v>
      </c>
      <c r="BO119" s="26">
        <f t="shared" si="6"/>
        <v>22</v>
      </c>
      <c r="BP119" s="54">
        <f t="shared" si="7"/>
        <v>0</v>
      </c>
      <c r="BQ119" s="54">
        <f t="shared" si="8"/>
        <v>0</v>
      </c>
      <c r="BR119" s="54">
        <f t="shared" si="9"/>
        <v>0</v>
      </c>
      <c r="BS119" s="54">
        <f t="shared" si="10"/>
        <v>22</v>
      </c>
      <c r="BT119" s="13">
        <f t="shared" si="11"/>
        <v>0</v>
      </c>
    </row>
    <row r="120" spans="1:72" ht="15">
      <c r="A120" s="81" t="s">
        <v>25</v>
      </c>
      <c r="B120" s="78" t="s">
        <v>14</v>
      </c>
      <c r="C120" s="25">
        <v>6</v>
      </c>
      <c r="D120" s="5">
        <v>40</v>
      </c>
      <c r="E120" s="25">
        <v>9</v>
      </c>
      <c r="F120" s="5">
        <v>29</v>
      </c>
      <c r="G120" s="54">
        <v>14</v>
      </c>
      <c r="H120" s="5">
        <v>18</v>
      </c>
      <c r="I120" s="54">
        <v>10</v>
      </c>
      <c r="J120" s="5">
        <v>26</v>
      </c>
      <c r="K120" s="25">
        <v>21</v>
      </c>
      <c r="L120" s="5">
        <v>10</v>
      </c>
      <c r="M120" s="25">
        <v>7</v>
      </c>
      <c r="N120" s="5">
        <v>36</v>
      </c>
      <c r="O120" s="27" t="s">
        <v>331</v>
      </c>
      <c r="Q120" s="54">
        <v>3</v>
      </c>
      <c r="R120" s="5">
        <v>60</v>
      </c>
      <c r="S120" s="54">
        <v>12</v>
      </c>
      <c r="T120" s="15">
        <v>22</v>
      </c>
      <c r="U120" s="54">
        <v>8</v>
      </c>
      <c r="V120" s="15">
        <v>32</v>
      </c>
      <c r="W120" s="54">
        <v>3</v>
      </c>
      <c r="X120" s="19">
        <v>60</v>
      </c>
      <c r="Y120" s="54">
        <v>6</v>
      </c>
      <c r="Z120" s="17">
        <v>40</v>
      </c>
      <c r="AA120" s="54" t="s">
        <v>19</v>
      </c>
      <c r="AC120" s="54">
        <v>2</v>
      </c>
      <c r="AD120" s="23">
        <v>80</v>
      </c>
      <c r="AE120" s="54">
        <v>13</v>
      </c>
      <c r="AF120" s="23">
        <v>20</v>
      </c>
      <c r="AG120" s="54">
        <v>24</v>
      </c>
      <c r="AH120" s="23">
        <v>7</v>
      </c>
      <c r="AI120" s="58" t="s">
        <v>330</v>
      </c>
      <c r="AK120" s="58" t="s">
        <v>7</v>
      </c>
      <c r="AM120" s="54">
        <v>16</v>
      </c>
      <c r="AN120" s="23">
        <v>15</v>
      </c>
      <c r="AO120" s="54">
        <v>13</v>
      </c>
      <c r="AP120" s="23">
        <v>20</v>
      </c>
      <c r="AQ120" s="54" t="s">
        <v>331</v>
      </c>
      <c r="AS120" s="58">
        <v>31</v>
      </c>
      <c r="AW120" s="54">
        <v>2</v>
      </c>
      <c r="AX120" s="53">
        <v>80</v>
      </c>
      <c r="AY120" s="54">
        <v>2</v>
      </c>
      <c r="AZ120" s="53">
        <v>80</v>
      </c>
      <c r="BA120" s="54">
        <v>8</v>
      </c>
      <c r="BB120" s="53">
        <v>32</v>
      </c>
      <c r="BC120" s="54">
        <v>1</v>
      </c>
      <c r="BD120" s="53">
        <v>100</v>
      </c>
      <c r="BE120" s="54">
        <v>4</v>
      </c>
      <c r="BF120" s="53">
        <v>50</v>
      </c>
      <c r="BG120" s="54">
        <v>7</v>
      </c>
      <c r="BH120" s="69">
        <v>36</v>
      </c>
      <c r="BI120" s="54">
        <v>4</v>
      </c>
      <c r="BJ120" s="77">
        <v>50</v>
      </c>
      <c r="BK120" s="54">
        <v>3</v>
      </c>
      <c r="BL120" s="77">
        <v>60</v>
      </c>
      <c r="BM120" s="54">
        <v>7</v>
      </c>
      <c r="BN120" s="77">
        <v>36</v>
      </c>
      <c r="BO120" s="26">
        <f t="shared" si="6"/>
        <v>1039</v>
      </c>
      <c r="BP120" s="54">
        <f t="shared" si="7"/>
        <v>195</v>
      </c>
      <c r="BQ120" s="54">
        <f t="shared" si="8"/>
        <v>208</v>
      </c>
      <c r="BR120" s="54">
        <f t="shared" si="9"/>
        <v>83</v>
      </c>
      <c r="BS120" s="54">
        <f t="shared" si="10"/>
        <v>261</v>
      </c>
      <c r="BT120" s="13">
        <f t="shared" si="11"/>
        <v>212</v>
      </c>
    </row>
    <row r="121" spans="1:72" ht="15">
      <c r="A121" s="70" t="s">
        <v>373</v>
      </c>
      <c r="B121" s="70" t="s">
        <v>10</v>
      </c>
      <c r="C121" s="22"/>
      <c r="E121" s="54"/>
      <c r="G121" s="54"/>
      <c r="I121" s="54"/>
      <c r="K121" s="27" t="s">
        <v>331</v>
      </c>
      <c r="M121" s="27">
        <v>40</v>
      </c>
      <c r="O121" s="27">
        <v>37</v>
      </c>
      <c r="Q121" s="27"/>
      <c r="S121" s="58" t="s">
        <v>331</v>
      </c>
      <c r="U121" s="58" t="s">
        <v>19</v>
      </c>
      <c r="W121" s="58"/>
      <c r="Y121" s="58"/>
      <c r="AA121" s="58"/>
      <c r="AC121" s="58"/>
      <c r="AE121" s="58"/>
      <c r="AG121" s="58"/>
      <c r="AI121" s="58"/>
      <c r="AK121" s="58"/>
      <c r="AM121" s="58"/>
      <c r="AO121" s="58"/>
      <c r="BC121" s="54">
        <v>24</v>
      </c>
      <c r="BD121" s="53">
        <v>7</v>
      </c>
      <c r="BE121" s="54">
        <v>34</v>
      </c>
      <c r="BG121" s="54">
        <v>46</v>
      </c>
      <c r="BO121" s="26">
        <f t="shared" si="6"/>
        <v>7</v>
      </c>
      <c r="BP121" s="54">
        <f t="shared" si="7"/>
        <v>0</v>
      </c>
      <c r="BQ121" s="54">
        <f t="shared" si="8"/>
        <v>0</v>
      </c>
      <c r="BR121" s="54">
        <f t="shared" si="9"/>
        <v>0</v>
      </c>
      <c r="BS121" s="54">
        <f t="shared" si="10"/>
        <v>0</v>
      </c>
      <c r="BT121" s="13">
        <f t="shared" si="11"/>
        <v>7</v>
      </c>
    </row>
    <row r="122" spans="1:72" ht="15">
      <c r="A122" s="28" t="s">
        <v>363</v>
      </c>
      <c r="B122" s="70" t="s">
        <v>9</v>
      </c>
      <c r="E122" s="54"/>
      <c r="I122" s="54"/>
      <c r="K122" s="27">
        <v>51</v>
      </c>
      <c r="M122" s="27"/>
      <c r="O122" s="27">
        <v>40</v>
      </c>
      <c r="Q122" s="27"/>
      <c r="S122" s="27"/>
      <c r="U122" s="27"/>
      <c r="W122" s="27"/>
      <c r="Y122" s="27"/>
      <c r="AA122" s="27"/>
      <c r="AC122" s="27"/>
      <c r="AE122" s="27"/>
      <c r="AG122" s="27"/>
      <c r="AI122" s="27"/>
      <c r="AK122" s="27"/>
      <c r="AM122" s="27"/>
      <c r="AO122" s="27"/>
      <c r="BO122" s="26">
        <f t="shared" si="6"/>
        <v>0</v>
      </c>
      <c r="BP122" s="54">
        <f t="shared" si="7"/>
        <v>0</v>
      </c>
      <c r="BQ122" s="54">
        <f t="shared" si="8"/>
        <v>0</v>
      </c>
      <c r="BR122" s="54">
        <f t="shared" si="9"/>
        <v>0</v>
      </c>
      <c r="BS122" s="54">
        <f t="shared" si="10"/>
        <v>0</v>
      </c>
      <c r="BT122" s="13">
        <f t="shared" si="11"/>
        <v>0</v>
      </c>
    </row>
    <row r="123" spans="1:72" ht="15">
      <c r="A123" s="81" t="s">
        <v>67</v>
      </c>
      <c r="B123" s="78" t="s">
        <v>11</v>
      </c>
      <c r="C123" s="27">
        <v>47</v>
      </c>
      <c r="E123" s="27">
        <v>47</v>
      </c>
      <c r="G123" s="27">
        <v>36</v>
      </c>
      <c r="I123" s="27" t="s">
        <v>7</v>
      </c>
      <c r="K123" s="27"/>
      <c r="M123" s="27"/>
      <c r="O123" s="27"/>
      <c r="Q123" s="58">
        <v>56</v>
      </c>
      <c r="S123" s="58">
        <v>47</v>
      </c>
      <c r="U123" s="58">
        <v>36</v>
      </c>
      <c r="W123" s="58"/>
      <c r="Y123" s="58">
        <v>32</v>
      </c>
      <c r="AA123" s="58"/>
      <c r="AC123" s="58"/>
      <c r="AE123" s="58"/>
      <c r="AG123" s="58"/>
      <c r="AI123" s="58"/>
      <c r="AK123" s="58"/>
      <c r="AM123" s="58"/>
      <c r="AO123" s="58"/>
      <c r="AS123" s="58">
        <v>46</v>
      </c>
      <c r="AU123" s="54">
        <v>50</v>
      </c>
      <c r="BO123" s="26">
        <f t="shared" si="6"/>
        <v>0</v>
      </c>
      <c r="BP123" s="54">
        <f t="shared" si="7"/>
        <v>0</v>
      </c>
      <c r="BQ123" s="54">
        <f t="shared" si="8"/>
        <v>0</v>
      </c>
      <c r="BR123" s="54">
        <f t="shared" si="9"/>
        <v>0</v>
      </c>
      <c r="BS123" s="54">
        <f t="shared" si="10"/>
        <v>0</v>
      </c>
      <c r="BT123" s="13">
        <f t="shared" si="11"/>
        <v>0</v>
      </c>
    </row>
    <row r="124" spans="1:72" ht="15">
      <c r="A124" s="70" t="s">
        <v>390</v>
      </c>
      <c r="B124" s="70" t="s">
        <v>11</v>
      </c>
      <c r="C124" s="22"/>
      <c r="E124" s="54"/>
      <c r="G124" s="54"/>
      <c r="I124" s="54"/>
      <c r="K124" s="25">
        <v>11</v>
      </c>
      <c r="L124" s="5">
        <v>24</v>
      </c>
      <c r="M124" s="25">
        <v>15</v>
      </c>
      <c r="N124" s="5">
        <v>16</v>
      </c>
      <c r="O124" s="54">
        <v>22</v>
      </c>
      <c r="P124" s="5">
        <v>9</v>
      </c>
      <c r="Q124" s="54"/>
      <c r="S124" s="54">
        <v>30</v>
      </c>
      <c r="T124" s="15">
        <v>1</v>
      </c>
      <c r="U124" s="54"/>
      <c r="W124" s="54"/>
      <c r="Y124" s="54"/>
      <c r="AE124" s="54"/>
      <c r="AG124" s="54"/>
      <c r="AI124" s="54"/>
      <c r="AK124" s="54"/>
      <c r="AM124" s="54"/>
      <c r="AO124" s="54"/>
      <c r="BO124" s="26">
        <f t="shared" si="6"/>
        <v>50</v>
      </c>
      <c r="BP124" s="54">
        <f t="shared" si="7"/>
        <v>0</v>
      </c>
      <c r="BQ124" s="54">
        <f t="shared" si="8"/>
        <v>0</v>
      </c>
      <c r="BR124" s="54">
        <f t="shared" si="9"/>
        <v>9</v>
      </c>
      <c r="BS124" s="54">
        <f t="shared" si="10"/>
        <v>41</v>
      </c>
      <c r="BT124" s="13">
        <f t="shared" si="11"/>
        <v>0</v>
      </c>
    </row>
    <row r="125" spans="1:72" ht="15">
      <c r="A125" s="70" t="s">
        <v>382</v>
      </c>
      <c r="B125" s="70" t="s">
        <v>10</v>
      </c>
      <c r="C125" s="22"/>
      <c r="E125" s="54"/>
      <c r="G125" s="54"/>
      <c r="K125" s="25">
        <v>7</v>
      </c>
      <c r="L125" s="5">
        <v>36</v>
      </c>
      <c r="M125" s="25">
        <v>4</v>
      </c>
      <c r="N125" s="5">
        <v>50</v>
      </c>
      <c r="O125" s="27" t="s">
        <v>331</v>
      </c>
      <c r="Q125" s="27"/>
      <c r="S125" s="54">
        <v>11</v>
      </c>
      <c r="T125" s="15">
        <v>24</v>
      </c>
      <c r="U125" s="54">
        <v>7</v>
      </c>
      <c r="V125" s="15">
        <v>36</v>
      </c>
      <c r="W125" s="54"/>
      <c r="Y125" s="54"/>
      <c r="AA125" s="54"/>
      <c r="AC125" s="54">
        <v>4</v>
      </c>
      <c r="AD125" s="23">
        <v>50</v>
      </c>
      <c r="AE125" s="54"/>
      <c r="AG125" s="24">
        <v>9</v>
      </c>
      <c r="AH125" s="23">
        <v>29</v>
      </c>
      <c r="AI125" s="58" t="s">
        <v>331</v>
      </c>
      <c r="AK125" s="58"/>
      <c r="AM125" s="24">
        <v>17</v>
      </c>
      <c r="AN125" s="23">
        <v>14</v>
      </c>
      <c r="AO125" s="54">
        <v>6</v>
      </c>
      <c r="AP125" s="23">
        <v>40</v>
      </c>
      <c r="AQ125" s="54" t="s">
        <v>331</v>
      </c>
      <c r="AW125" s="54">
        <v>12</v>
      </c>
      <c r="AX125" s="53">
        <v>22</v>
      </c>
      <c r="AY125" s="54" t="s">
        <v>331</v>
      </c>
      <c r="BA125" s="54">
        <v>10</v>
      </c>
      <c r="BB125" s="53">
        <v>26</v>
      </c>
      <c r="BC125" s="54">
        <v>35</v>
      </c>
      <c r="BE125" s="54">
        <v>35</v>
      </c>
      <c r="BG125" s="54">
        <v>33</v>
      </c>
      <c r="BM125" s="54" t="s">
        <v>331</v>
      </c>
      <c r="BO125" s="26">
        <f t="shared" si="6"/>
        <v>327</v>
      </c>
      <c r="BP125" s="54">
        <f t="shared" si="7"/>
        <v>0</v>
      </c>
      <c r="BQ125" s="54">
        <f t="shared" si="8"/>
        <v>0</v>
      </c>
      <c r="BR125" s="54">
        <f t="shared" si="9"/>
        <v>40</v>
      </c>
      <c r="BS125" s="54">
        <f t="shared" si="10"/>
        <v>179</v>
      </c>
      <c r="BT125" s="13">
        <f t="shared" si="11"/>
        <v>58</v>
      </c>
    </row>
    <row r="126" spans="1:72" ht="15">
      <c r="A126" s="81" t="s">
        <v>137</v>
      </c>
      <c r="B126" s="78" t="s">
        <v>9</v>
      </c>
      <c r="C126" s="54"/>
      <c r="E126" s="27">
        <v>56</v>
      </c>
      <c r="G126" s="54"/>
      <c r="I126" s="27">
        <v>45</v>
      </c>
      <c r="K126" s="27"/>
      <c r="M126" s="27"/>
      <c r="O126" s="27"/>
      <c r="Q126" s="27"/>
      <c r="S126" s="27"/>
      <c r="U126" s="27"/>
      <c r="W126" s="27">
        <v>32</v>
      </c>
      <c r="Y126" s="27"/>
      <c r="AA126" s="54">
        <v>20</v>
      </c>
      <c r="AB126" s="23">
        <v>11</v>
      </c>
      <c r="AC126" s="54"/>
      <c r="AE126" s="58" t="s">
        <v>7</v>
      </c>
      <c r="AG126" s="58"/>
      <c r="AI126" s="58"/>
      <c r="AK126" s="58" t="s">
        <v>249</v>
      </c>
      <c r="AM126" s="58"/>
      <c r="AO126" s="58"/>
      <c r="AS126" s="54">
        <v>13</v>
      </c>
      <c r="AT126" s="53">
        <v>20</v>
      </c>
      <c r="BK126" s="54" t="s">
        <v>7</v>
      </c>
      <c r="BO126" s="26">
        <f t="shared" si="6"/>
        <v>31</v>
      </c>
      <c r="BP126" s="54">
        <f t="shared" si="7"/>
        <v>31</v>
      </c>
      <c r="BQ126" s="54">
        <f t="shared" si="8"/>
        <v>0</v>
      </c>
      <c r="BR126" s="54">
        <f t="shared" si="9"/>
        <v>0</v>
      </c>
      <c r="BS126" s="54">
        <f t="shared" si="10"/>
        <v>0</v>
      </c>
      <c r="BT126" s="13">
        <f t="shared" si="11"/>
        <v>0</v>
      </c>
    </row>
    <row r="127" spans="1:72" ht="15">
      <c r="A127" s="66" t="s">
        <v>644</v>
      </c>
      <c r="B127" s="81" t="s">
        <v>642</v>
      </c>
      <c r="C127" s="22"/>
      <c r="E127" s="54"/>
      <c r="G127" s="54"/>
      <c r="I127" s="54"/>
      <c r="K127" s="54"/>
      <c r="M127" s="54"/>
      <c r="O127" s="54"/>
      <c r="Q127" s="54"/>
      <c r="S127" s="54"/>
      <c r="U127" s="54"/>
      <c r="W127" s="54"/>
      <c r="Y127" s="54"/>
      <c r="AA127" s="54"/>
      <c r="AC127" s="54"/>
      <c r="AE127" s="54"/>
      <c r="AG127" s="54"/>
      <c r="AI127" s="54"/>
      <c r="AK127" s="54"/>
      <c r="AM127" s="54"/>
      <c r="AO127" s="54"/>
      <c r="BC127" s="54">
        <v>36</v>
      </c>
      <c r="BE127" s="54">
        <v>50</v>
      </c>
      <c r="BG127" s="54" t="s">
        <v>331</v>
      </c>
      <c r="BO127" s="26">
        <f t="shared" si="6"/>
        <v>0</v>
      </c>
      <c r="BP127" s="54">
        <f t="shared" si="7"/>
        <v>0</v>
      </c>
      <c r="BQ127" s="54">
        <f t="shared" si="8"/>
        <v>0</v>
      </c>
      <c r="BR127" s="54">
        <f t="shared" si="9"/>
        <v>0</v>
      </c>
      <c r="BS127" s="54">
        <f t="shared" si="10"/>
        <v>0</v>
      </c>
      <c r="BT127" s="13">
        <f t="shared" si="11"/>
        <v>0</v>
      </c>
    </row>
    <row r="128" spans="1:72" ht="15">
      <c r="A128" s="70" t="s">
        <v>365</v>
      </c>
      <c r="B128" s="70" t="s">
        <v>5</v>
      </c>
      <c r="C128" s="22"/>
      <c r="E128" s="54"/>
      <c r="G128" s="54"/>
      <c r="I128" s="54"/>
      <c r="K128" s="27">
        <v>40</v>
      </c>
      <c r="M128" s="25">
        <v>27</v>
      </c>
      <c r="N128" s="5">
        <v>4</v>
      </c>
      <c r="O128" s="27" t="s">
        <v>331</v>
      </c>
      <c r="Q128" s="27"/>
      <c r="S128" s="58">
        <v>38</v>
      </c>
      <c r="U128" s="54">
        <v>30</v>
      </c>
      <c r="V128" s="15">
        <v>1</v>
      </c>
      <c r="W128" s="54"/>
      <c r="Y128" s="54"/>
      <c r="AA128" s="54"/>
      <c r="AC128" s="54"/>
      <c r="AE128" s="54"/>
      <c r="AG128" s="54">
        <v>27</v>
      </c>
      <c r="AH128" s="23">
        <v>4</v>
      </c>
      <c r="AI128" s="54">
        <v>21</v>
      </c>
      <c r="AJ128" s="23">
        <v>10</v>
      </c>
      <c r="AK128" s="54"/>
      <c r="AM128" s="58">
        <v>37</v>
      </c>
      <c r="AO128" s="58">
        <v>35</v>
      </c>
      <c r="AQ128" s="54">
        <v>27</v>
      </c>
      <c r="AR128" s="53">
        <v>4</v>
      </c>
      <c r="BC128" s="54">
        <v>27</v>
      </c>
      <c r="BD128" s="53">
        <v>4</v>
      </c>
      <c r="BE128" s="54">
        <v>18</v>
      </c>
      <c r="BF128" s="53">
        <v>13</v>
      </c>
      <c r="BG128" s="54">
        <v>23</v>
      </c>
      <c r="BH128" s="69">
        <v>8</v>
      </c>
      <c r="BO128" s="26">
        <f t="shared" si="6"/>
        <v>48</v>
      </c>
      <c r="BP128" s="54">
        <f t="shared" si="7"/>
        <v>0</v>
      </c>
      <c r="BQ128" s="54">
        <f t="shared" si="8"/>
        <v>0</v>
      </c>
      <c r="BR128" s="54">
        <f t="shared" si="9"/>
        <v>22</v>
      </c>
      <c r="BS128" s="54">
        <f t="shared" si="10"/>
        <v>21</v>
      </c>
      <c r="BT128" s="13">
        <f t="shared" si="11"/>
        <v>5</v>
      </c>
    </row>
    <row r="129" spans="1:72" ht="15">
      <c r="A129" s="81" t="s">
        <v>480</v>
      </c>
      <c r="B129" s="81" t="s">
        <v>1</v>
      </c>
      <c r="C129" s="22"/>
      <c r="E129" s="54"/>
      <c r="I129" s="54"/>
      <c r="K129" s="54"/>
      <c r="M129" s="54"/>
      <c r="O129" s="54"/>
      <c r="Q129" s="54"/>
      <c r="S129" s="54"/>
      <c r="U129" s="54"/>
      <c r="W129" s="54"/>
      <c r="Y129" s="54"/>
      <c r="AA129" s="58" t="s">
        <v>7</v>
      </c>
      <c r="AC129" s="58"/>
      <c r="AE129" s="58"/>
      <c r="AG129" s="58"/>
      <c r="AI129" s="58"/>
      <c r="AK129" s="58">
        <v>32</v>
      </c>
      <c r="AM129" s="58"/>
      <c r="AO129" s="58"/>
      <c r="BO129" s="26">
        <f t="shared" si="6"/>
        <v>0</v>
      </c>
      <c r="BP129" s="54">
        <f t="shared" si="7"/>
        <v>0</v>
      </c>
      <c r="BQ129" s="54">
        <f t="shared" si="8"/>
        <v>0</v>
      </c>
      <c r="BR129" s="54">
        <f t="shared" si="9"/>
        <v>0</v>
      </c>
      <c r="BS129" s="54">
        <f t="shared" si="10"/>
        <v>0</v>
      </c>
      <c r="BT129" s="13">
        <f t="shared" si="11"/>
        <v>0</v>
      </c>
    </row>
    <row r="130" spans="1:72" ht="15">
      <c r="A130" s="81" t="s">
        <v>24</v>
      </c>
      <c r="B130" s="78" t="s">
        <v>10</v>
      </c>
      <c r="C130" s="25">
        <v>3</v>
      </c>
      <c r="D130" s="5">
        <v>60</v>
      </c>
      <c r="E130" s="25" t="s">
        <v>19</v>
      </c>
      <c r="G130" s="54" t="s">
        <v>19</v>
      </c>
      <c r="I130" s="27" t="s">
        <v>7</v>
      </c>
      <c r="K130" s="27"/>
      <c r="M130" s="27"/>
      <c r="O130" s="27"/>
      <c r="Q130" s="54">
        <v>15</v>
      </c>
      <c r="R130" s="5">
        <v>16</v>
      </c>
      <c r="S130" s="54"/>
      <c r="U130" s="54"/>
      <c r="W130" s="54">
        <v>8</v>
      </c>
      <c r="X130" s="19">
        <v>32</v>
      </c>
      <c r="Y130" s="54">
        <v>12</v>
      </c>
      <c r="Z130" s="17">
        <v>22</v>
      </c>
      <c r="AA130" s="58" t="s">
        <v>7</v>
      </c>
      <c r="AC130" s="58"/>
      <c r="AE130" s="54">
        <v>3</v>
      </c>
      <c r="AF130" s="23">
        <v>60</v>
      </c>
      <c r="AG130" s="54"/>
      <c r="AI130" s="54"/>
      <c r="AK130" s="54" t="s">
        <v>19</v>
      </c>
      <c r="AM130" s="54"/>
      <c r="AO130" s="54"/>
      <c r="AS130" s="54">
        <v>4</v>
      </c>
      <c r="AT130" s="53">
        <v>50</v>
      </c>
      <c r="AU130" s="54" t="s">
        <v>7</v>
      </c>
      <c r="BI130" s="54">
        <v>9</v>
      </c>
      <c r="BJ130" s="77">
        <v>29</v>
      </c>
      <c r="BK130" s="54">
        <v>6</v>
      </c>
      <c r="BL130" s="77">
        <v>40</v>
      </c>
      <c r="BO130" s="26">
        <f aca="true" t="shared" si="12" ref="BO130:BO193">+D130+F130+H130+J130+L130+N130+P130+R130+T130+V130+Z130+X130+AB130+AD130+AF130+AH130+AJ130+AL130+AN130+AP130+AR130+AT130+AV130+AX130+AZ130+BB130+BD130+BF130+BH130+BJ130+BL130+BN130</f>
        <v>309</v>
      </c>
      <c r="BP130" s="54">
        <f aca="true" t="shared" si="13" ref="BP130:BP193">+F130+J130+X130+AB130+AF130+AL130+AT130+BL130</f>
        <v>182</v>
      </c>
      <c r="BQ130" s="54">
        <f aca="true" t="shared" si="14" ref="BQ130:BQ193">+D130+H130+R130+Z130+AV130+BJ130</f>
        <v>127</v>
      </c>
      <c r="BR130" s="54">
        <f aca="true" t="shared" si="15" ref="BR130:BR193">+P130+AJ130+AN130+AR130+BB130+BH130</f>
        <v>0</v>
      </c>
      <c r="BS130" s="54">
        <f aca="true" t="shared" si="16" ref="BS130:BS193">+L130+N130+T130+AH130+AP130+AZ130+BF130+BN130</f>
        <v>0</v>
      </c>
      <c r="BT130" s="13">
        <f aca="true" t="shared" si="17" ref="BT130:BT193">+V130+AX130+BD130</f>
        <v>0</v>
      </c>
    </row>
    <row r="131" spans="1:72" ht="15">
      <c r="A131" s="66" t="s">
        <v>558</v>
      </c>
      <c r="B131" s="81" t="s">
        <v>8</v>
      </c>
      <c r="C131" s="22"/>
      <c r="E131" s="54"/>
      <c r="G131" s="54"/>
      <c r="I131" s="54"/>
      <c r="K131" s="54"/>
      <c r="M131" s="54"/>
      <c r="O131" s="54"/>
      <c r="Q131" s="54"/>
      <c r="S131" s="54"/>
      <c r="U131" s="54"/>
      <c r="W131" s="54"/>
      <c r="Y131" s="54"/>
      <c r="AA131" s="54"/>
      <c r="AC131" s="54"/>
      <c r="AE131" s="54"/>
      <c r="AG131" s="54"/>
      <c r="AI131" s="54"/>
      <c r="AK131" s="58" t="s">
        <v>7</v>
      </c>
      <c r="AM131" s="54"/>
      <c r="AO131" s="54"/>
      <c r="BO131" s="26">
        <f t="shared" si="12"/>
        <v>0</v>
      </c>
      <c r="BP131" s="54">
        <f t="shared" si="13"/>
        <v>0</v>
      </c>
      <c r="BQ131" s="54">
        <f t="shared" si="14"/>
        <v>0</v>
      </c>
      <c r="BR131" s="54">
        <f t="shared" si="15"/>
        <v>0</v>
      </c>
      <c r="BS131" s="54">
        <f t="shared" si="16"/>
        <v>0</v>
      </c>
      <c r="BT131" s="13">
        <f t="shared" si="17"/>
        <v>0</v>
      </c>
    </row>
    <row r="132" spans="1:72" ht="15">
      <c r="A132" s="81" t="s">
        <v>138</v>
      </c>
      <c r="B132" s="78" t="s">
        <v>110</v>
      </c>
      <c r="C132" s="22"/>
      <c r="E132" s="27">
        <v>33</v>
      </c>
      <c r="G132" s="54"/>
      <c r="I132" s="27" t="s">
        <v>7</v>
      </c>
      <c r="K132" s="27"/>
      <c r="M132" s="27"/>
      <c r="O132" s="27"/>
      <c r="Q132" s="27"/>
      <c r="S132" s="27"/>
      <c r="U132" s="27"/>
      <c r="W132" s="27">
        <v>40</v>
      </c>
      <c r="Y132" s="27"/>
      <c r="AA132" s="54">
        <v>14</v>
      </c>
      <c r="AB132" s="23">
        <v>18</v>
      </c>
      <c r="AC132" s="54"/>
      <c r="AE132" s="54">
        <v>18</v>
      </c>
      <c r="AF132" s="23">
        <v>13</v>
      </c>
      <c r="AG132" s="54"/>
      <c r="AI132" s="54"/>
      <c r="AK132" s="54">
        <v>11</v>
      </c>
      <c r="AL132" s="23">
        <v>24</v>
      </c>
      <c r="AM132" s="54"/>
      <c r="AO132" s="54"/>
      <c r="AS132" s="54" t="s">
        <v>19</v>
      </c>
      <c r="BK132" s="54" t="s">
        <v>7</v>
      </c>
      <c r="BO132" s="26">
        <f t="shared" si="12"/>
        <v>55</v>
      </c>
      <c r="BP132" s="54">
        <f t="shared" si="13"/>
        <v>55</v>
      </c>
      <c r="BQ132" s="54">
        <f t="shared" si="14"/>
        <v>0</v>
      </c>
      <c r="BR132" s="54">
        <f t="shared" si="15"/>
        <v>0</v>
      </c>
      <c r="BS132" s="54">
        <f t="shared" si="16"/>
        <v>0</v>
      </c>
      <c r="BT132" s="13">
        <f t="shared" si="17"/>
        <v>0</v>
      </c>
    </row>
    <row r="133" spans="1:72" ht="15">
      <c r="A133" s="81" t="s">
        <v>87</v>
      </c>
      <c r="B133" s="78" t="s">
        <v>1</v>
      </c>
      <c r="C133" s="27" t="s">
        <v>7</v>
      </c>
      <c r="E133" s="25">
        <v>21</v>
      </c>
      <c r="F133" s="5">
        <v>10</v>
      </c>
      <c r="G133" s="27">
        <v>41</v>
      </c>
      <c r="I133" s="54">
        <v>6</v>
      </c>
      <c r="J133" s="5">
        <v>40</v>
      </c>
      <c r="K133" s="54"/>
      <c r="M133" s="54"/>
      <c r="O133" s="54"/>
      <c r="Q133" s="58">
        <v>55</v>
      </c>
      <c r="S133" s="58"/>
      <c r="U133" s="58"/>
      <c r="W133" s="54">
        <v>9</v>
      </c>
      <c r="X133" s="19">
        <v>29</v>
      </c>
      <c r="Y133" s="58">
        <v>39</v>
      </c>
      <c r="AA133" s="54">
        <v>6</v>
      </c>
      <c r="AB133" s="23">
        <v>40</v>
      </c>
      <c r="AC133" s="54"/>
      <c r="AE133" s="54">
        <v>6</v>
      </c>
      <c r="AF133" s="23">
        <v>40</v>
      </c>
      <c r="AG133" s="54"/>
      <c r="AI133" s="54"/>
      <c r="AK133" s="54">
        <v>3</v>
      </c>
      <c r="AL133" s="23">
        <v>60</v>
      </c>
      <c r="AM133" s="54"/>
      <c r="AO133" s="54"/>
      <c r="AS133" s="54">
        <v>9</v>
      </c>
      <c r="AT133" s="53">
        <v>29</v>
      </c>
      <c r="AU133" s="54">
        <v>38</v>
      </c>
      <c r="BO133" s="26">
        <f t="shared" si="12"/>
        <v>248</v>
      </c>
      <c r="BP133" s="54">
        <f t="shared" si="13"/>
        <v>248</v>
      </c>
      <c r="BQ133" s="54">
        <f t="shared" si="14"/>
        <v>0</v>
      </c>
      <c r="BR133" s="54">
        <f t="shared" si="15"/>
        <v>0</v>
      </c>
      <c r="BS133" s="54">
        <f t="shared" si="16"/>
        <v>0</v>
      </c>
      <c r="BT133" s="13">
        <f t="shared" si="17"/>
        <v>0</v>
      </c>
    </row>
    <row r="134" spans="1:72" ht="15">
      <c r="A134" s="81" t="s">
        <v>483</v>
      </c>
      <c r="B134" s="81" t="s">
        <v>109</v>
      </c>
      <c r="C134" s="22"/>
      <c r="E134" s="54"/>
      <c r="G134" s="54"/>
      <c r="I134" s="54"/>
      <c r="K134" s="54"/>
      <c r="M134" s="54"/>
      <c r="O134" s="54"/>
      <c r="Q134" s="54"/>
      <c r="S134" s="54"/>
      <c r="U134" s="54"/>
      <c r="W134" s="54"/>
      <c r="Y134" s="54"/>
      <c r="AA134" s="58">
        <v>53</v>
      </c>
      <c r="AC134" s="58"/>
      <c r="AE134" s="54">
        <v>25</v>
      </c>
      <c r="AF134" s="23">
        <v>6</v>
      </c>
      <c r="AG134" s="54"/>
      <c r="AI134" s="54"/>
      <c r="AK134" s="58">
        <v>39</v>
      </c>
      <c r="AM134" s="54"/>
      <c r="AO134" s="54"/>
      <c r="AS134" s="58" t="s">
        <v>352</v>
      </c>
      <c r="BO134" s="26">
        <f t="shared" si="12"/>
        <v>6</v>
      </c>
      <c r="BP134" s="54">
        <f t="shared" si="13"/>
        <v>6</v>
      </c>
      <c r="BQ134" s="54">
        <f t="shared" si="14"/>
        <v>0</v>
      </c>
      <c r="BR134" s="54">
        <f t="shared" si="15"/>
        <v>0</v>
      </c>
      <c r="BS134" s="54">
        <f t="shared" si="16"/>
        <v>0</v>
      </c>
      <c r="BT134" s="13">
        <f t="shared" si="17"/>
        <v>0</v>
      </c>
    </row>
    <row r="135" spans="1:72" ht="15">
      <c r="A135" s="81" t="s">
        <v>481</v>
      </c>
      <c r="B135" s="81" t="s">
        <v>5</v>
      </c>
      <c r="E135" s="54"/>
      <c r="K135" s="54"/>
      <c r="M135" s="54"/>
      <c r="O135" s="54"/>
      <c r="Q135" s="54"/>
      <c r="S135" s="54"/>
      <c r="U135" s="54"/>
      <c r="W135" s="54"/>
      <c r="Y135" s="54"/>
      <c r="AA135" s="58" t="s">
        <v>7</v>
      </c>
      <c r="AC135" s="58"/>
      <c r="AE135" s="58"/>
      <c r="AG135" s="58"/>
      <c r="AI135" s="58"/>
      <c r="AK135" s="58">
        <v>50</v>
      </c>
      <c r="AM135" s="58"/>
      <c r="AO135" s="58"/>
      <c r="BO135" s="26">
        <f t="shared" si="12"/>
        <v>0</v>
      </c>
      <c r="BP135" s="54">
        <f t="shared" si="13"/>
        <v>0</v>
      </c>
      <c r="BQ135" s="54">
        <f t="shared" si="14"/>
        <v>0</v>
      </c>
      <c r="BR135" s="54">
        <f t="shared" si="15"/>
        <v>0</v>
      </c>
      <c r="BS135" s="54">
        <f t="shared" si="16"/>
        <v>0</v>
      </c>
      <c r="BT135" s="13">
        <f t="shared" si="17"/>
        <v>0</v>
      </c>
    </row>
    <row r="136" spans="1:72" ht="15">
      <c r="A136" s="66" t="s">
        <v>153</v>
      </c>
      <c r="B136" s="78" t="s">
        <v>16</v>
      </c>
      <c r="C136" s="22"/>
      <c r="E136" s="27">
        <v>67</v>
      </c>
      <c r="G136" s="58"/>
      <c r="I136" s="58"/>
      <c r="K136" s="58"/>
      <c r="M136" s="58"/>
      <c r="O136" s="58"/>
      <c r="Q136" s="58"/>
      <c r="S136" s="58"/>
      <c r="U136" s="58"/>
      <c r="W136" s="58"/>
      <c r="Y136" s="58"/>
      <c r="AA136" s="58"/>
      <c r="AC136" s="58"/>
      <c r="AE136" s="58"/>
      <c r="AG136" s="58"/>
      <c r="AI136" s="58"/>
      <c r="AK136" s="58"/>
      <c r="AM136" s="58"/>
      <c r="AO136" s="58"/>
      <c r="BO136" s="26">
        <f t="shared" si="12"/>
        <v>0</v>
      </c>
      <c r="BP136" s="54">
        <f t="shared" si="13"/>
        <v>0</v>
      </c>
      <c r="BQ136" s="54">
        <f t="shared" si="14"/>
        <v>0</v>
      </c>
      <c r="BR136" s="54">
        <f t="shared" si="15"/>
        <v>0</v>
      </c>
      <c r="BS136" s="54">
        <f t="shared" si="16"/>
        <v>0</v>
      </c>
      <c r="BT136" s="13">
        <f t="shared" si="17"/>
        <v>0</v>
      </c>
    </row>
    <row r="137" spans="1:72" ht="15">
      <c r="A137" s="70" t="s">
        <v>512</v>
      </c>
      <c r="B137" s="81" t="s">
        <v>109</v>
      </c>
      <c r="C137" s="22"/>
      <c r="E137" s="54"/>
      <c r="G137" s="54"/>
      <c r="I137" s="54"/>
      <c r="K137" s="54"/>
      <c r="M137" s="54"/>
      <c r="O137" s="54"/>
      <c r="Q137" s="54"/>
      <c r="S137" s="54"/>
      <c r="U137" s="54"/>
      <c r="W137" s="54"/>
      <c r="Y137" s="54"/>
      <c r="AA137" s="54"/>
      <c r="AC137" s="54"/>
      <c r="AE137" s="58">
        <v>39</v>
      </c>
      <c r="AG137" s="58"/>
      <c r="AI137" s="58"/>
      <c r="AK137" s="58"/>
      <c r="AM137" s="58"/>
      <c r="AO137" s="58"/>
      <c r="BO137" s="26">
        <f t="shared" si="12"/>
        <v>0</v>
      </c>
      <c r="BP137" s="54">
        <f t="shared" si="13"/>
        <v>0</v>
      </c>
      <c r="BQ137" s="54">
        <f t="shared" si="14"/>
        <v>0</v>
      </c>
      <c r="BR137" s="54">
        <f t="shared" si="15"/>
        <v>0</v>
      </c>
      <c r="BS137" s="54">
        <f t="shared" si="16"/>
        <v>0</v>
      </c>
      <c r="BT137" s="13">
        <f t="shared" si="17"/>
        <v>0</v>
      </c>
    </row>
    <row r="138" spans="1:72" ht="15">
      <c r="A138" s="81" t="s">
        <v>31</v>
      </c>
      <c r="B138" s="78" t="s">
        <v>3</v>
      </c>
      <c r="C138" s="25">
        <v>16</v>
      </c>
      <c r="D138" s="5">
        <v>15</v>
      </c>
      <c r="E138" s="25">
        <v>13</v>
      </c>
      <c r="F138" s="5">
        <v>20</v>
      </c>
      <c r="G138" s="6">
        <v>21</v>
      </c>
      <c r="H138" s="5">
        <v>10</v>
      </c>
      <c r="I138" s="54">
        <v>24</v>
      </c>
      <c r="J138" s="5">
        <v>7</v>
      </c>
      <c r="K138" s="25">
        <v>6</v>
      </c>
      <c r="L138" s="5">
        <v>40</v>
      </c>
      <c r="M138" s="25">
        <v>17</v>
      </c>
      <c r="N138" s="5">
        <v>14</v>
      </c>
      <c r="O138" s="54">
        <v>19</v>
      </c>
      <c r="P138" s="5">
        <v>12</v>
      </c>
      <c r="Q138" s="54">
        <v>26</v>
      </c>
      <c r="R138" s="5">
        <v>5</v>
      </c>
      <c r="S138" s="54">
        <v>9</v>
      </c>
      <c r="T138" s="15">
        <v>29</v>
      </c>
      <c r="U138" s="58" t="s">
        <v>7</v>
      </c>
      <c r="W138" s="27" t="s">
        <v>7</v>
      </c>
      <c r="Y138" s="54">
        <v>14</v>
      </c>
      <c r="Z138" s="17">
        <v>18</v>
      </c>
      <c r="AA138" s="58">
        <v>32</v>
      </c>
      <c r="AC138" s="58"/>
      <c r="AE138" s="58"/>
      <c r="AG138" s="54">
        <v>2</v>
      </c>
      <c r="AH138" s="23">
        <v>80</v>
      </c>
      <c r="AI138" s="58" t="s">
        <v>331</v>
      </c>
      <c r="AK138" s="58"/>
      <c r="AM138" s="54">
        <v>2</v>
      </c>
      <c r="AN138" s="23">
        <v>80</v>
      </c>
      <c r="AO138" s="58" t="s">
        <v>331</v>
      </c>
      <c r="AQ138" s="54">
        <v>5</v>
      </c>
      <c r="AR138" s="53">
        <v>45</v>
      </c>
      <c r="AW138" s="54">
        <v>4</v>
      </c>
      <c r="AX138" s="53">
        <v>50</v>
      </c>
      <c r="AY138" s="54" t="s">
        <v>331</v>
      </c>
      <c r="BA138" s="54" t="s">
        <v>331</v>
      </c>
      <c r="BC138" s="54">
        <v>4</v>
      </c>
      <c r="BD138" s="53">
        <v>50</v>
      </c>
      <c r="BE138" s="54">
        <v>1</v>
      </c>
      <c r="BF138" s="53">
        <v>100</v>
      </c>
      <c r="BG138" s="54">
        <v>5</v>
      </c>
      <c r="BH138" s="69">
        <v>45</v>
      </c>
      <c r="BI138" s="54">
        <v>27</v>
      </c>
      <c r="BJ138" s="77">
        <v>4</v>
      </c>
      <c r="BM138" s="54">
        <v>8</v>
      </c>
      <c r="BN138" s="77">
        <v>32</v>
      </c>
      <c r="BO138" s="26">
        <f t="shared" si="12"/>
        <v>656</v>
      </c>
      <c r="BP138" s="54">
        <f t="shared" si="13"/>
        <v>27</v>
      </c>
      <c r="BQ138" s="54">
        <f t="shared" si="14"/>
        <v>52</v>
      </c>
      <c r="BR138" s="54">
        <f t="shared" si="15"/>
        <v>182</v>
      </c>
      <c r="BS138" s="54">
        <f t="shared" si="16"/>
        <v>295</v>
      </c>
      <c r="BT138" s="13">
        <f t="shared" si="17"/>
        <v>100</v>
      </c>
    </row>
    <row r="139" spans="1:72" ht="15">
      <c r="A139" s="66" t="s">
        <v>86</v>
      </c>
      <c r="B139" s="78" t="s">
        <v>4</v>
      </c>
      <c r="C139" s="27" t="s">
        <v>7</v>
      </c>
      <c r="E139" s="22"/>
      <c r="I139" s="54"/>
      <c r="K139" s="54"/>
      <c r="M139" s="54"/>
      <c r="O139" s="54"/>
      <c r="Q139" s="54"/>
      <c r="S139" s="54"/>
      <c r="U139" s="54"/>
      <c r="W139" s="54"/>
      <c r="Y139" s="54"/>
      <c r="AA139" s="54"/>
      <c r="AC139" s="54"/>
      <c r="AE139" s="54"/>
      <c r="AG139" s="54"/>
      <c r="AI139" s="54"/>
      <c r="AK139" s="54"/>
      <c r="AM139" s="54"/>
      <c r="AO139" s="54"/>
      <c r="AU139" s="54">
        <v>41</v>
      </c>
      <c r="BI139" s="54">
        <v>28</v>
      </c>
      <c r="BJ139" s="77">
        <v>3</v>
      </c>
      <c r="BK139" s="54" t="s">
        <v>7</v>
      </c>
      <c r="BO139" s="26">
        <f t="shared" si="12"/>
        <v>3</v>
      </c>
      <c r="BP139" s="54">
        <f t="shared" si="13"/>
        <v>0</v>
      </c>
      <c r="BQ139" s="54">
        <f t="shared" si="14"/>
        <v>3</v>
      </c>
      <c r="BR139" s="54">
        <f t="shared" si="15"/>
        <v>0</v>
      </c>
      <c r="BS139" s="54">
        <f t="shared" si="16"/>
        <v>0</v>
      </c>
      <c r="BT139" s="13">
        <f t="shared" si="17"/>
        <v>0</v>
      </c>
    </row>
    <row r="140" spans="1:72" ht="15">
      <c r="A140" s="70" t="s">
        <v>448</v>
      </c>
      <c r="B140" s="70" t="s">
        <v>1</v>
      </c>
      <c r="E140" s="54"/>
      <c r="G140" s="54"/>
      <c r="I140" s="54"/>
      <c r="K140" s="54"/>
      <c r="M140" s="54"/>
      <c r="O140" s="54"/>
      <c r="Q140" s="54"/>
      <c r="S140" s="58">
        <v>42</v>
      </c>
      <c r="U140" s="54">
        <v>27</v>
      </c>
      <c r="V140" s="15">
        <v>4</v>
      </c>
      <c r="W140" s="54"/>
      <c r="Y140" s="54"/>
      <c r="AA140" s="54"/>
      <c r="AC140" s="54"/>
      <c r="AE140" s="54"/>
      <c r="AG140" s="54"/>
      <c r="AI140" s="54"/>
      <c r="AK140" s="54"/>
      <c r="AM140" s="54"/>
      <c r="AO140" s="54"/>
      <c r="AW140" s="54">
        <v>11</v>
      </c>
      <c r="AX140" s="53">
        <v>24</v>
      </c>
      <c r="AY140" s="54" t="s">
        <v>331</v>
      </c>
      <c r="BA140" s="54">
        <v>46</v>
      </c>
      <c r="BC140" s="54">
        <v>12</v>
      </c>
      <c r="BD140" s="53">
        <v>22</v>
      </c>
      <c r="BE140" s="54">
        <v>30</v>
      </c>
      <c r="BF140" s="53">
        <v>1</v>
      </c>
      <c r="BG140" s="54">
        <v>39</v>
      </c>
      <c r="BO140" s="26">
        <f t="shared" si="12"/>
        <v>51</v>
      </c>
      <c r="BP140" s="54">
        <f t="shared" si="13"/>
        <v>0</v>
      </c>
      <c r="BQ140" s="54">
        <f t="shared" si="14"/>
        <v>0</v>
      </c>
      <c r="BR140" s="54">
        <f t="shared" si="15"/>
        <v>0</v>
      </c>
      <c r="BS140" s="54">
        <f t="shared" si="16"/>
        <v>1</v>
      </c>
      <c r="BT140" s="13">
        <f t="shared" si="17"/>
        <v>50</v>
      </c>
    </row>
    <row r="141" spans="1:72" ht="15">
      <c r="A141" s="81" t="s">
        <v>134</v>
      </c>
      <c r="B141" s="78" t="s">
        <v>13</v>
      </c>
      <c r="C141" s="22"/>
      <c r="E141" s="27">
        <v>46</v>
      </c>
      <c r="G141" s="54"/>
      <c r="I141" s="58"/>
      <c r="K141" s="58"/>
      <c r="M141" s="58"/>
      <c r="O141" s="58"/>
      <c r="Q141" s="58"/>
      <c r="S141" s="58"/>
      <c r="U141" s="58"/>
      <c r="W141" s="54">
        <v>25</v>
      </c>
      <c r="X141" s="19">
        <v>6</v>
      </c>
      <c r="Y141" s="58"/>
      <c r="AA141" s="58">
        <v>31</v>
      </c>
      <c r="AC141" s="58"/>
      <c r="AE141" s="54">
        <v>17</v>
      </c>
      <c r="AF141" s="23">
        <v>14</v>
      </c>
      <c r="AG141" s="54"/>
      <c r="AI141" s="54"/>
      <c r="AK141" s="54">
        <v>12</v>
      </c>
      <c r="AL141" s="23">
        <v>22</v>
      </c>
      <c r="AM141" s="54"/>
      <c r="AO141" s="54"/>
      <c r="AS141" s="54">
        <v>14</v>
      </c>
      <c r="AT141" s="53">
        <v>18</v>
      </c>
      <c r="BK141" s="54">
        <v>29</v>
      </c>
      <c r="BL141" s="77">
        <v>2</v>
      </c>
      <c r="BO141" s="26">
        <f t="shared" si="12"/>
        <v>62</v>
      </c>
      <c r="BP141" s="54">
        <f t="shared" si="13"/>
        <v>62</v>
      </c>
      <c r="BQ141" s="54">
        <f t="shared" si="14"/>
        <v>0</v>
      </c>
      <c r="BR141" s="54">
        <f t="shared" si="15"/>
        <v>0</v>
      </c>
      <c r="BS141" s="54">
        <f t="shared" si="16"/>
        <v>0</v>
      </c>
      <c r="BT141" s="13">
        <f t="shared" si="17"/>
        <v>0</v>
      </c>
    </row>
    <row r="142" spans="1:72" ht="15">
      <c r="A142" s="81" t="s">
        <v>145</v>
      </c>
      <c r="B142" s="78" t="s">
        <v>111</v>
      </c>
      <c r="C142" s="22"/>
      <c r="E142" s="27">
        <v>63</v>
      </c>
      <c r="G142" s="54"/>
      <c r="I142" s="58"/>
      <c r="K142" s="58"/>
      <c r="M142" s="58"/>
      <c r="O142" s="58"/>
      <c r="Q142" s="58"/>
      <c r="S142" s="58"/>
      <c r="U142" s="58"/>
      <c r="W142" s="27">
        <v>37</v>
      </c>
      <c r="Y142" s="58"/>
      <c r="AA142" s="58">
        <v>49</v>
      </c>
      <c r="AC142" s="58"/>
      <c r="AE142" s="58" t="s">
        <v>7</v>
      </c>
      <c r="AG142" s="58"/>
      <c r="AI142" s="58"/>
      <c r="AK142" s="58">
        <v>48</v>
      </c>
      <c r="AM142" s="58"/>
      <c r="AO142" s="58"/>
      <c r="BK142" s="54">
        <v>43</v>
      </c>
      <c r="BO142" s="26">
        <f t="shared" si="12"/>
        <v>0</v>
      </c>
      <c r="BP142" s="54">
        <f t="shared" si="13"/>
        <v>0</v>
      </c>
      <c r="BQ142" s="54">
        <f t="shared" si="14"/>
        <v>0</v>
      </c>
      <c r="BR142" s="54">
        <f t="shared" si="15"/>
        <v>0</v>
      </c>
      <c r="BS142" s="54">
        <f t="shared" si="16"/>
        <v>0</v>
      </c>
      <c r="BT142" s="13">
        <f t="shared" si="17"/>
        <v>0</v>
      </c>
    </row>
    <row r="143" spans="1:72" ht="15">
      <c r="A143" s="81" t="s">
        <v>133</v>
      </c>
      <c r="B143" s="78" t="s">
        <v>9</v>
      </c>
      <c r="C143" s="54"/>
      <c r="E143" s="27">
        <v>31</v>
      </c>
      <c r="G143" s="54"/>
      <c r="I143" s="27">
        <v>47</v>
      </c>
      <c r="K143" s="27"/>
      <c r="M143" s="27"/>
      <c r="O143" s="27"/>
      <c r="Q143" s="27"/>
      <c r="S143" s="27"/>
      <c r="U143" s="27"/>
      <c r="W143" s="27" t="s">
        <v>7</v>
      </c>
      <c r="Y143" s="27"/>
      <c r="AA143" s="58">
        <v>40</v>
      </c>
      <c r="AC143" s="58"/>
      <c r="AE143" s="58" t="s">
        <v>7</v>
      </c>
      <c r="AG143" s="58"/>
      <c r="AI143" s="58"/>
      <c r="AK143" s="58" t="s">
        <v>249</v>
      </c>
      <c r="AM143" s="58"/>
      <c r="AO143" s="58"/>
      <c r="AS143" s="58" t="s">
        <v>7</v>
      </c>
      <c r="AU143" s="54">
        <v>48</v>
      </c>
      <c r="BK143" s="54">
        <v>42</v>
      </c>
      <c r="BO143" s="26">
        <f t="shared" si="12"/>
        <v>0</v>
      </c>
      <c r="BP143" s="54">
        <f t="shared" si="13"/>
        <v>0</v>
      </c>
      <c r="BQ143" s="54">
        <f t="shared" si="14"/>
        <v>0</v>
      </c>
      <c r="BR143" s="54">
        <f t="shared" si="15"/>
        <v>0</v>
      </c>
      <c r="BS143" s="54">
        <f t="shared" si="16"/>
        <v>0</v>
      </c>
      <c r="BT143" s="13">
        <f t="shared" si="17"/>
        <v>0</v>
      </c>
    </row>
    <row r="144" spans="1:72" ht="15">
      <c r="A144" s="81" t="s">
        <v>28</v>
      </c>
      <c r="B144" s="78" t="s">
        <v>3</v>
      </c>
      <c r="C144" s="25">
        <v>21</v>
      </c>
      <c r="D144" s="5">
        <v>10</v>
      </c>
      <c r="E144" s="25">
        <v>11</v>
      </c>
      <c r="F144" s="5">
        <v>24</v>
      </c>
      <c r="G144" s="54">
        <v>16</v>
      </c>
      <c r="H144" s="5">
        <v>15</v>
      </c>
      <c r="I144" s="6">
        <v>1</v>
      </c>
      <c r="J144" s="5">
        <v>100</v>
      </c>
      <c r="K144" s="54"/>
      <c r="M144" s="54"/>
      <c r="O144" s="54"/>
      <c r="Q144" s="54">
        <v>23</v>
      </c>
      <c r="R144" s="5">
        <v>8</v>
      </c>
      <c r="S144" s="54"/>
      <c r="U144" s="54"/>
      <c r="W144" s="54">
        <v>4</v>
      </c>
      <c r="X144" s="19">
        <v>50</v>
      </c>
      <c r="Y144" s="54">
        <v>17</v>
      </c>
      <c r="Z144" s="17">
        <v>14</v>
      </c>
      <c r="AA144" s="54" t="s">
        <v>19</v>
      </c>
      <c r="AC144" s="54">
        <v>1</v>
      </c>
      <c r="AD144" s="23">
        <v>100</v>
      </c>
      <c r="AE144" s="54">
        <v>5</v>
      </c>
      <c r="AF144" s="23">
        <v>45</v>
      </c>
      <c r="AG144" s="54"/>
      <c r="AI144" s="54"/>
      <c r="AK144" s="54">
        <v>7</v>
      </c>
      <c r="AL144" s="23">
        <v>36</v>
      </c>
      <c r="AM144" s="54"/>
      <c r="AO144" s="54"/>
      <c r="AS144" s="54">
        <v>8</v>
      </c>
      <c r="AT144" s="53">
        <v>32</v>
      </c>
      <c r="AU144" s="54">
        <v>22</v>
      </c>
      <c r="AV144" s="53">
        <v>9</v>
      </c>
      <c r="AW144" s="54">
        <v>20</v>
      </c>
      <c r="AX144" s="53">
        <v>11</v>
      </c>
      <c r="BA144" s="54">
        <v>43</v>
      </c>
      <c r="BI144" s="54">
        <v>15</v>
      </c>
      <c r="BJ144" s="77">
        <v>16</v>
      </c>
      <c r="BK144" s="54">
        <v>4</v>
      </c>
      <c r="BL144" s="77">
        <v>50</v>
      </c>
      <c r="BO144" s="26">
        <f t="shared" si="12"/>
        <v>520</v>
      </c>
      <c r="BP144" s="54">
        <f t="shared" si="13"/>
        <v>337</v>
      </c>
      <c r="BQ144" s="54">
        <f t="shared" si="14"/>
        <v>72</v>
      </c>
      <c r="BR144" s="54">
        <f t="shared" si="15"/>
        <v>0</v>
      </c>
      <c r="BS144" s="54">
        <f t="shared" si="16"/>
        <v>0</v>
      </c>
      <c r="BT144" s="13">
        <f t="shared" si="17"/>
        <v>11</v>
      </c>
    </row>
    <row r="145" spans="1:72" ht="15">
      <c r="A145" s="81" t="s">
        <v>23</v>
      </c>
      <c r="B145" s="78" t="s">
        <v>18</v>
      </c>
      <c r="C145" s="25">
        <v>4</v>
      </c>
      <c r="D145" s="5">
        <v>50</v>
      </c>
      <c r="E145" s="25">
        <v>3</v>
      </c>
      <c r="F145" s="5">
        <v>60</v>
      </c>
      <c r="G145" s="54">
        <v>10</v>
      </c>
      <c r="H145" s="5">
        <v>26</v>
      </c>
      <c r="I145" s="54">
        <v>3</v>
      </c>
      <c r="J145" s="5">
        <v>60</v>
      </c>
      <c r="K145" s="54"/>
      <c r="M145" s="54"/>
      <c r="O145" s="54"/>
      <c r="Q145" s="54">
        <v>2</v>
      </c>
      <c r="R145" s="5">
        <v>80</v>
      </c>
      <c r="S145" s="54"/>
      <c r="U145" s="54"/>
      <c r="W145" s="54">
        <v>2</v>
      </c>
      <c r="X145" s="19">
        <v>80</v>
      </c>
      <c r="Y145" s="54">
        <v>11</v>
      </c>
      <c r="Z145" s="17">
        <v>24</v>
      </c>
      <c r="AA145" s="54">
        <v>4</v>
      </c>
      <c r="AB145" s="23">
        <v>50</v>
      </c>
      <c r="AC145" s="54"/>
      <c r="AE145" s="54">
        <v>4</v>
      </c>
      <c r="AF145" s="23">
        <v>50</v>
      </c>
      <c r="AG145" s="54"/>
      <c r="AI145" s="54"/>
      <c r="AK145" s="54">
        <v>1</v>
      </c>
      <c r="AL145" s="23">
        <v>100</v>
      </c>
      <c r="AM145" s="54"/>
      <c r="AO145" s="54"/>
      <c r="AS145" s="54">
        <v>3</v>
      </c>
      <c r="AT145" s="53">
        <v>60</v>
      </c>
      <c r="AU145" s="54">
        <v>7</v>
      </c>
      <c r="AV145" s="53">
        <v>36</v>
      </c>
      <c r="BI145" s="54">
        <v>11</v>
      </c>
      <c r="BJ145" s="77">
        <v>24</v>
      </c>
      <c r="BK145" s="54">
        <v>9</v>
      </c>
      <c r="BL145" s="77">
        <v>29</v>
      </c>
      <c r="BO145" s="26">
        <f t="shared" si="12"/>
        <v>729</v>
      </c>
      <c r="BP145" s="54">
        <f t="shared" si="13"/>
        <v>489</v>
      </c>
      <c r="BQ145" s="54">
        <f t="shared" si="14"/>
        <v>240</v>
      </c>
      <c r="BR145" s="54">
        <f t="shared" si="15"/>
        <v>0</v>
      </c>
      <c r="BS145" s="54">
        <f t="shared" si="16"/>
        <v>0</v>
      </c>
      <c r="BT145" s="13">
        <f t="shared" si="17"/>
        <v>0</v>
      </c>
    </row>
    <row r="146" spans="1:72" ht="15">
      <c r="A146" s="81" t="s">
        <v>51</v>
      </c>
      <c r="B146" s="78" t="s">
        <v>9</v>
      </c>
      <c r="C146" s="27" t="s">
        <v>7</v>
      </c>
      <c r="E146" s="54"/>
      <c r="G146" s="27" t="s">
        <v>7</v>
      </c>
      <c r="I146" s="54"/>
      <c r="K146" s="54"/>
      <c r="M146" s="54"/>
      <c r="O146" s="27">
        <v>35</v>
      </c>
      <c r="Q146" s="54">
        <v>24</v>
      </c>
      <c r="R146" s="5">
        <v>7</v>
      </c>
      <c r="S146" s="54"/>
      <c r="U146" s="58" t="s">
        <v>7</v>
      </c>
      <c r="W146" s="58"/>
      <c r="Y146" s="58">
        <v>50</v>
      </c>
      <c r="AA146" s="58" t="s">
        <v>352</v>
      </c>
      <c r="AC146" s="58"/>
      <c r="AE146" s="58"/>
      <c r="AG146" s="58"/>
      <c r="AI146" s="58"/>
      <c r="AK146" s="58" t="s">
        <v>7</v>
      </c>
      <c r="AM146" s="58">
        <v>48</v>
      </c>
      <c r="AO146" s="58"/>
      <c r="AQ146" s="54">
        <v>36</v>
      </c>
      <c r="AS146" s="58" t="s">
        <v>7</v>
      </c>
      <c r="AU146" s="54">
        <v>9</v>
      </c>
      <c r="AV146" s="53">
        <v>29</v>
      </c>
      <c r="BI146" s="54">
        <v>18</v>
      </c>
      <c r="BJ146" s="77">
        <v>13</v>
      </c>
      <c r="BO146" s="26">
        <f t="shared" si="12"/>
        <v>49</v>
      </c>
      <c r="BP146" s="54">
        <f t="shared" si="13"/>
        <v>0</v>
      </c>
      <c r="BQ146" s="54">
        <f t="shared" si="14"/>
        <v>49</v>
      </c>
      <c r="BR146" s="54">
        <f t="shared" si="15"/>
        <v>0</v>
      </c>
      <c r="BS146" s="54">
        <f t="shared" si="16"/>
        <v>0</v>
      </c>
      <c r="BT146" s="13">
        <f t="shared" si="17"/>
        <v>0</v>
      </c>
    </row>
    <row r="147" spans="1:72" ht="15">
      <c r="A147" s="70" t="s">
        <v>474</v>
      </c>
      <c r="B147" s="70" t="s">
        <v>8</v>
      </c>
      <c r="C147" s="22"/>
      <c r="E147" s="54"/>
      <c r="G147" s="54"/>
      <c r="Q147" s="54"/>
      <c r="S147" s="54"/>
      <c r="U147" s="54"/>
      <c r="W147" s="54">
        <v>24</v>
      </c>
      <c r="X147" s="19">
        <v>7</v>
      </c>
      <c r="Y147" s="54"/>
      <c r="AA147" s="58">
        <v>52</v>
      </c>
      <c r="AC147" s="58"/>
      <c r="AE147" s="58"/>
      <c r="AG147" s="58"/>
      <c r="AI147" s="58"/>
      <c r="AK147" s="54">
        <v>22</v>
      </c>
      <c r="AL147" s="23">
        <v>9</v>
      </c>
      <c r="AM147" s="58"/>
      <c r="AO147" s="58"/>
      <c r="AS147" s="58">
        <v>43</v>
      </c>
      <c r="BO147" s="26">
        <f t="shared" si="12"/>
        <v>16</v>
      </c>
      <c r="BP147" s="54">
        <f t="shared" si="13"/>
        <v>16</v>
      </c>
      <c r="BQ147" s="54">
        <f t="shared" si="14"/>
        <v>0</v>
      </c>
      <c r="BR147" s="54">
        <f t="shared" si="15"/>
        <v>0</v>
      </c>
      <c r="BS147" s="54">
        <f t="shared" si="16"/>
        <v>0</v>
      </c>
      <c r="BT147" s="26">
        <f t="shared" si="17"/>
        <v>0</v>
      </c>
    </row>
    <row r="148" spans="1:72" ht="15">
      <c r="A148" s="81" t="s">
        <v>21</v>
      </c>
      <c r="B148" s="78" t="s">
        <v>13</v>
      </c>
      <c r="C148" s="25">
        <v>1</v>
      </c>
      <c r="D148" s="5">
        <v>100</v>
      </c>
      <c r="E148" s="22"/>
      <c r="G148" s="6">
        <v>2</v>
      </c>
      <c r="H148" s="5">
        <v>80</v>
      </c>
      <c r="I148" s="54"/>
      <c r="K148" s="27">
        <v>34</v>
      </c>
      <c r="M148" s="25">
        <v>11</v>
      </c>
      <c r="N148" s="5">
        <v>24</v>
      </c>
      <c r="O148" s="54">
        <v>13</v>
      </c>
      <c r="P148" s="5">
        <v>20</v>
      </c>
      <c r="Q148" s="54">
        <v>10</v>
      </c>
      <c r="R148" s="5">
        <v>26</v>
      </c>
      <c r="S148" s="54"/>
      <c r="U148" s="54"/>
      <c r="W148" s="54"/>
      <c r="Y148" s="54">
        <v>9</v>
      </c>
      <c r="Z148" s="17">
        <v>29</v>
      </c>
      <c r="AA148" s="54"/>
      <c r="AC148" s="54">
        <v>9</v>
      </c>
      <c r="AD148" s="23">
        <v>15</v>
      </c>
      <c r="AE148" s="54"/>
      <c r="AG148" s="54">
        <v>17</v>
      </c>
      <c r="AH148" s="23">
        <v>14</v>
      </c>
      <c r="AI148" s="58" t="s">
        <v>331</v>
      </c>
      <c r="AK148" s="58"/>
      <c r="AM148" s="54">
        <v>11</v>
      </c>
      <c r="AN148" s="23">
        <v>24</v>
      </c>
      <c r="AO148" s="58"/>
      <c r="AQ148" s="54">
        <v>8</v>
      </c>
      <c r="AR148" s="53">
        <v>32</v>
      </c>
      <c r="AU148" s="54">
        <v>1</v>
      </c>
      <c r="AV148" s="53">
        <v>100</v>
      </c>
      <c r="AW148" s="54" t="s">
        <v>468</v>
      </c>
      <c r="AY148" s="54">
        <v>6</v>
      </c>
      <c r="AZ148" s="53">
        <v>40</v>
      </c>
      <c r="BA148" s="54">
        <v>13</v>
      </c>
      <c r="BB148" s="53">
        <v>20</v>
      </c>
      <c r="BC148" s="54" t="s">
        <v>468</v>
      </c>
      <c r="BE148" s="54">
        <v>32</v>
      </c>
      <c r="BG148" s="54">
        <v>8</v>
      </c>
      <c r="BH148" s="69">
        <v>32</v>
      </c>
      <c r="BI148" s="54">
        <v>1</v>
      </c>
      <c r="BJ148" s="77">
        <v>100</v>
      </c>
      <c r="BO148" s="26">
        <f t="shared" si="12"/>
        <v>656</v>
      </c>
      <c r="BP148" s="54">
        <f t="shared" si="13"/>
        <v>0</v>
      </c>
      <c r="BQ148" s="54">
        <f t="shared" si="14"/>
        <v>435</v>
      </c>
      <c r="BR148" s="54">
        <f t="shared" si="15"/>
        <v>128</v>
      </c>
      <c r="BS148" s="54">
        <f t="shared" si="16"/>
        <v>78</v>
      </c>
      <c r="BT148" s="13">
        <f t="shared" si="17"/>
        <v>0</v>
      </c>
    </row>
    <row r="149" spans="1:72" ht="15">
      <c r="A149" s="70" t="s">
        <v>385</v>
      </c>
      <c r="B149" s="70" t="s">
        <v>10</v>
      </c>
      <c r="C149" s="22"/>
      <c r="E149" s="54"/>
      <c r="G149" s="54"/>
      <c r="I149" s="54"/>
      <c r="K149" s="27">
        <v>32</v>
      </c>
      <c r="M149" s="27" t="s">
        <v>329</v>
      </c>
      <c r="O149" s="27" t="s">
        <v>329</v>
      </c>
      <c r="Q149" s="27"/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54">
        <v>27</v>
      </c>
      <c r="AN149" s="23">
        <v>4</v>
      </c>
      <c r="AO149" s="58" t="s">
        <v>329</v>
      </c>
      <c r="AQ149" s="54">
        <v>15</v>
      </c>
      <c r="AR149" s="53">
        <v>16</v>
      </c>
      <c r="BO149" s="26">
        <f t="shared" si="12"/>
        <v>20</v>
      </c>
      <c r="BP149" s="54">
        <f t="shared" si="13"/>
        <v>0</v>
      </c>
      <c r="BQ149" s="54">
        <f t="shared" si="14"/>
        <v>0</v>
      </c>
      <c r="BR149" s="54">
        <f t="shared" si="15"/>
        <v>20</v>
      </c>
      <c r="BS149" s="54">
        <f t="shared" si="16"/>
        <v>0</v>
      </c>
      <c r="BT149" s="13">
        <f t="shared" si="17"/>
        <v>0</v>
      </c>
    </row>
    <row r="150" spans="1:72" ht="15">
      <c r="A150" s="70" t="s">
        <v>384</v>
      </c>
      <c r="B150" s="70" t="s">
        <v>1</v>
      </c>
      <c r="E150" s="54"/>
      <c r="I150" s="54"/>
      <c r="K150" s="27">
        <v>31</v>
      </c>
      <c r="M150" s="25">
        <v>23</v>
      </c>
      <c r="N150" s="5">
        <v>8</v>
      </c>
      <c r="O150" s="25"/>
      <c r="Q150" s="25"/>
      <c r="S150" s="58">
        <v>32</v>
      </c>
      <c r="U150" s="58" t="s">
        <v>468</v>
      </c>
      <c r="W150" s="58"/>
      <c r="Y150" s="58"/>
      <c r="AA150" s="58"/>
      <c r="AC150" s="58"/>
      <c r="AE150" s="58"/>
      <c r="AG150" s="54">
        <v>20</v>
      </c>
      <c r="AH150" s="23">
        <v>11</v>
      </c>
      <c r="AI150" s="54"/>
      <c r="AK150" s="54"/>
      <c r="AM150" s="58" t="s">
        <v>331</v>
      </c>
      <c r="AO150" s="54">
        <v>11</v>
      </c>
      <c r="AP150" s="23">
        <v>24</v>
      </c>
      <c r="AY150" s="54">
        <v>19</v>
      </c>
      <c r="AZ150" s="53">
        <v>12</v>
      </c>
      <c r="BC150" s="54" t="s">
        <v>553</v>
      </c>
      <c r="BE150" s="54">
        <v>13</v>
      </c>
      <c r="BF150" s="53">
        <v>20</v>
      </c>
      <c r="BM150" s="54">
        <v>20</v>
      </c>
      <c r="BO150" s="26">
        <f t="shared" si="12"/>
        <v>75</v>
      </c>
      <c r="BP150" s="54">
        <f t="shared" si="13"/>
        <v>0</v>
      </c>
      <c r="BQ150" s="6">
        <f t="shared" si="14"/>
        <v>0</v>
      </c>
      <c r="BR150" s="6">
        <f t="shared" si="15"/>
        <v>0</v>
      </c>
      <c r="BS150" s="54">
        <f t="shared" si="16"/>
        <v>75</v>
      </c>
      <c r="BT150" s="13">
        <f t="shared" si="17"/>
        <v>0</v>
      </c>
    </row>
    <row r="151" spans="1:72" ht="15">
      <c r="A151" s="81" t="s">
        <v>60</v>
      </c>
      <c r="B151" s="78" t="s">
        <v>12</v>
      </c>
      <c r="C151" s="27">
        <v>41</v>
      </c>
      <c r="E151" s="54"/>
      <c r="G151" s="27">
        <v>46</v>
      </c>
      <c r="I151" s="54"/>
      <c r="K151" s="54"/>
      <c r="M151" s="54"/>
      <c r="O151" s="54"/>
      <c r="Q151" s="58">
        <v>46</v>
      </c>
      <c r="S151" s="58"/>
      <c r="U151" s="58"/>
      <c r="W151" s="58"/>
      <c r="Y151" s="58" t="s">
        <v>7</v>
      </c>
      <c r="AA151" s="58"/>
      <c r="AC151" s="58"/>
      <c r="AE151" s="58"/>
      <c r="AG151" s="58"/>
      <c r="AI151" s="58"/>
      <c r="AK151" s="58"/>
      <c r="AM151" s="58"/>
      <c r="AO151" s="58"/>
      <c r="AU151" s="54">
        <v>46</v>
      </c>
      <c r="BG151" s="54">
        <v>45</v>
      </c>
      <c r="BI151" s="58">
        <v>37</v>
      </c>
      <c r="BO151" s="26">
        <f t="shared" si="12"/>
        <v>0</v>
      </c>
      <c r="BP151" s="54">
        <f t="shared" si="13"/>
        <v>0</v>
      </c>
      <c r="BQ151" s="6">
        <f t="shared" si="14"/>
        <v>0</v>
      </c>
      <c r="BR151" s="6">
        <f t="shared" si="15"/>
        <v>0</v>
      </c>
      <c r="BS151" s="54">
        <f t="shared" si="16"/>
        <v>0</v>
      </c>
      <c r="BT151" s="13">
        <f t="shared" si="17"/>
        <v>0</v>
      </c>
    </row>
    <row r="152" spans="1:72" ht="15">
      <c r="A152" s="81" t="s">
        <v>26</v>
      </c>
      <c r="B152" s="78" t="s">
        <v>13</v>
      </c>
      <c r="C152" s="25">
        <v>5</v>
      </c>
      <c r="D152" s="5">
        <v>45</v>
      </c>
      <c r="E152" s="25">
        <v>2</v>
      </c>
      <c r="F152" s="5">
        <v>80</v>
      </c>
      <c r="G152" s="54">
        <v>9</v>
      </c>
      <c r="H152" s="5">
        <v>29</v>
      </c>
      <c r="I152" s="6">
        <v>2</v>
      </c>
      <c r="J152" s="5">
        <v>80</v>
      </c>
      <c r="K152" s="25">
        <v>1</v>
      </c>
      <c r="L152" s="5">
        <v>100</v>
      </c>
      <c r="M152" s="25">
        <v>1</v>
      </c>
      <c r="N152" s="5">
        <v>100</v>
      </c>
      <c r="O152" s="54">
        <v>2</v>
      </c>
      <c r="P152" s="5">
        <v>80</v>
      </c>
      <c r="Q152" s="54">
        <v>19</v>
      </c>
      <c r="R152" s="5">
        <v>12</v>
      </c>
      <c r="S152" s="54">
        <v>24</v>
      </c>
      <c r="T152" s="15">
        <v>7</v>
      </c>
      <c r="U152" s="54">
        <v>5</v>
      </c>
      <c r="V152" s="15">
        <v>45</v>
      </c>
      <c r="W152" s="27" t="s">
        <v>7</v>
      </c>
      <c r="Y152" s="54">
        <v>2</v>
      </c>
      <c r="Z152" s="17">
        <v>80</v>
      </c>
      <c r="AA152" s="54">
        <v>2</v>
      </c>
      <c r="AB152" s="23">
        <v>80</v>
      </c>
      <c r="AC152" s="54">
        <v>9</v>
      </c>
      <c r="AD152" s="23">
        <v>15</v>
      </c>
      <c r="AE152" s="54">
        <v>2</v>
      </c>
      <c r="AF152" s="23">
        <v>80</v>
      </c>
      <c r="AG152" s="54">
        <v>4</v>
      </c>
      <c r="AH152" s="23">
        <v>50</v>
      </c>
      <c r="AI152" s="54">
        <v>6</v>
      </c>
      <c r="AJ152" s="23">
        <v>40</v>
      </c>
      <c r="AK152" s="54">
        <v>1</v>
      </c>
      <c r="AL152" s="23">
        <v>100</v>
      </c>
      <c r="AM152" s="54">
        <v>9</v>
      </c>
      <c r="AN152" s="23">
        <v>29</v>
      </c>
      <c r="AO152" s="54">
        <v>1</v>
      </c>
      <c r="AP152" s="23">
        <v>100</v>
      </c>
      <c r="AQ152" s="54">
        <v>2</v>
      </c>
      <c r="AR152" s="53">
        <v>80</v>
      </c>
      <c r="AS152" s="58" t="s">
        <v>7</v>
      </c>
      <c r="AU152" s="54">
        <v>11</v>
      </c>
      <c r="AV152" s="53">
        <v>24</v>
      </c>
      <c r="AW152" s="54">
        <v>1</v>
      </c>
      <c r="AX152" s="53">
        <v>100</v>
      </c>
      <c r="AY152" s="54">
        <v>3</v>
      </c>
      <c r="AZ152" s="53">
        <v>60</v>
      </c>
      <c r="BA152" s="54">
        <v>1</v>
      </c>
      <c r="BB152" s="53">
        <v>100</v>
      </c>
      <c r="BC152" s="54">
        <v>3</v>
      </c>
      <c r="BD152" s="53">
        <v>60</v>
      </c>
      <c r="BE152" s="54">
        <v>6</v>
      </c>
      <c r="BF152" s="53">
        <v>40</v>
      </c>
      <c r="BG152" s="54">
        <v>3</v>
      </c>
      <c r="BH152" s="69">
        <v>60</v>
      </c>
      <c r="BI152" s="54">
        <v>29</v>
      </c>
      <c r="BJ152" s="77">
        <v>2</v>
      </c>
      <c r="BK152" s="54" t="s">
        <v>19</v>
      </c>
      <c r="BM152" s="54">
        <v>17</v>
      </c>
      <c r="BO152" s="26">
        <f t="shared" si="12"/>
        <v>1678</v>
      </c>
      <c r="BP152" s="54">
        <f t="shared" si="13"/>
        <v>420</v>
      </c>
      <c r="BQ152" s="6">
        <f t="shared" si="14"/>
        <v>192</v>
      </c>
      <c r="BR152" s="6">
        <f t="shared" si="15"/>
        <v>389</v>
      </c>
      <c r="BS152" s="54">
        <f t="shared" si="16"/>
        <v>457</v>
      </c>
      <c r="BT152" s="13">
        <f t="shared" si="17"/>
        <v>205</v>
      </c>
    </row>
    <row r="153" spans="1:72" ht="15">
      <c r="A153" s="81" t="s">
        <v>70</v>
      </c>
      <c r="B153" s="78" t="s">
        <v>13</v>
      </c>
      <c r="C153" s="27">
        <v>39</v>
      </c>
      <c r="E153" s="25">
        <v>4</v>
      </c>
      <c r="F153" s="5">
        <v>50</v>
      </c>
      <c r="G153" s="54" t="s">
        <v>19</v>
      </c>
      <c r="I153" s="54" t="s">
        <v>19</v>
      </c>
      <c r="K153" s="54"/>
      <c r="M153" s="54"/>
      <c r="O153" s="54"/>
      <c r="Q153" s="58">
        <v>57</v>
      </c>
      <c r="S153" s="58"/>
      <c r="U153" s="58"/>
      <c r="W153" s="54">
        <v>12</v>
      </c>
      <c r="X153" s="19">
        <v>22</v>
      </c>
      <c r="Y153" s="58"/>
      <c r="AA153" s="54">
        <v>15</v>
      </c>
      <c r="AB153" s="23">
        <v>16</v>
      </c>
      <c r="AC153" s="54">
        <v>9</v>
      </c>
      <c r="AD153" s="23">
        <v>15</v>
      </c>
      <c r="AE153" s="54" t="s">
        <v>19</v>
      </c>
      <c r="AG153" s="54"/>
      <c r="AI153" s="54"/>
      <c r="AK153" s="54" t="s">
        <v>19</v>
      </c>
      <c r="AM153" s="54"/>
      <c r="AO153" s="54"/>
      <c r="AS153" s="54" t="s">
        <v>19</v>
      </c>
      <c r="BK153" s="54">
        <v>8</v>
      </c>
      <c r="BL153" s="77">
        <v>32</v>
      </c>
      <c r="BO153" s="26">
        <f t="shared" si="12"/>
        <v>135</v>
      </c>
      <c r="BP153" s="54">
        <f t="shared" si="13"/>
        <v>120</v>
      </c>
      <c r="BQ153" s="6">
        <f t="shared" si="14"/>
        <v>0</v>
      </c>
      <c r="BR153" s="6">
        <f t="shared" si="15"/>
        <v>0</v>
      </c>
      <c r="BS153" s="54">
        <f t="shared" si="16"/>
        <v>0</v>
      </c>
      <c r="BT153" s="13">
        <f t="shared" si="17"/>
        <v>0</v>
      </c>
    </row>
    <row r="154" spans="1:72" ht="15">
      <c r="A154" s="81" t="s">
        <v>624</v>
      </c>
      <c r="B154" s="78" t="s">
        <v>582</v>
      </c>
      <c r="C154" s="27"/>
      <c r="E154" s="25"/>
      <c r="I154" s="54"/>
      <c r="K154" s="54"/>
      <c r="M154" s="54"/>
      <c r="O154" s="54"/>
      <c r="Q154" s="58"/>
      <c r="S154" s="58"/>
      <c r="U154" s="58"/>
      <c r="W154" s="54"/>
      <c r="Y154" s="58"/>
      <c r="AA154" s="54"/>
      <c r="AC154" s="54"/>
      <c r="AE154" s="54"/>
      <c r="AG154" s="54"/>
      <c r="AI154" s="54"/>
      <c r="AK154" s="54"/>
      <c r="AM154" s="54"/>
      <c r="AO154" s="54"/>
      <c r="AU154" s="54">
        <v>31</v>
      </c>
      <c r="BO154" s="26">
        <f t="shared" si="12"/>
        <v>0</v>
      </c>
      <c r="BP154" s="54">
        <f t="shared" si="13"/>
        <v>0</v>
      </c>
      <c r="BQ154" s="54">
        <f t="shared" si="14"/>
        <v>0</v>
      </c>
      <c r="BR154" s="54">
        <f t="shared" si="15"/>
        <v>0</v>
      </c>
      <c r="BS154" s="54">
        <f t="shared" si="16"/>
        <v>0</v>
      </c>
      <c r="BT154" s="26">
        <f t="shared" si="17"/>
        <v>0</v>
      </c>
    </row>
    <row r="155" spans="1:72" ht="15">
      <c r="A155" s="66" t="s">
        <v>430</v>
      </c>
      <c r="B155" s="70" t="s">
        <v>14</v>
      </c>
      <c r="C155" s="22"/>
      <c r="E155" s="54"/>
      <c r="G155" s="54"/>
      <c r="I155" s="54"/>
      <c r="K155" s="54"/>
      <c r="M155" s="54"/>
      <c r="O155" s="54"/>
      <c r="Q155" s="58">
        <v>53</v>
      </c>
      <c r="S155" s="58"/>
      <c r="U155" s="58"/>
      <c r="W155" s="58"/>
      <c r="Y155" s="58"/>
      <c r="AA155" s="58"/>
      <c r="AC155" s="58"/>
      <c r="AE155" s="58"/>
      <c r="AG155" s="58"/>
      <c r="AI155" s="58"/>
      <c r="AK155" s="58"/>
      <c r="AM155" s="58" t="s">
        <v>331</v>
      </c>
      <c r="AO155" s="58"/>
      <c r="BO155" s="26">
        <f t="shared" si="12"/>
        <v>0</v>
      </c>
      <c r="BP155" s="54">
        <f t="shared" si="13"/>
        <v>0</v>
      </c>
      <c r="BQ155" s="6">
        <f t="shared" si="14"/>
        <v>0</v>
      </c>
      <c r="BR155" s="6">
        <f t="shared" si="15"/>
        <v>0</v>
      </c>
      <c r="BS155" s="54">
        <f t="shared" si="16"/>
        <v>0</v>
      </c>
      <c r="BT155" s="13">
        <f t="shared" si="17"/>
        <v>0</v>
      </c>
    </row>
    <row r="156" spans="1:72" ht="15">
      <c r="A156" s="70" t="s">
        <v>381</v>
      </c>
      <c r="B156" s="70" t="s">
        <v>1</v>
      </c>
      <c r="C156" s="22"/>
      <c r="E156" s="54"/>
      <c r="K156" s="25">
        <v>7</v>
      </c>
      <c r="L156" s="5">
        <v>36</v>
      </c>
      <c r="M156" s="25">
        <v>20</v>
      </c>
      <c r="N156" s="5">
        <v>11</v>
      </c>
      <c r="O156" s="6">
        <v>24</v>
      </c>
      <c r="P156" s="5">
        <v>7</v>
      </c>
      <c r="S156" s="58">
        <v>33</v>
      </c>
      <c r="U156" s="58"/>
      <c r="W156" s="58"/>
      <c r="Y156" s="58"/>
      <c r="AA156" s="58"/>
      <c r="AC156" s="58"/>
      <c r="AE156" s="58"/>
      <c r="AG156" s="54">
        <v>13</v>
      </c>
      <c r="AH156" s="23">
        <v>20</v>
      </c>
      <c r="AI156" s="54">
        <v>13</v>
      </c>
      <c r="AJ156" s="23">
        <v>20</v>
      </c>
      <c r="AK156" s="54"/>
      <c r="AM156" s="54">
        <v>20</v>
      </c>
      <c r="AN156" s="23">
        <v>11</v>
      </c>
      <c r="AO156" s="54">
        <v>15</v>
      </c>
      <c r="AP156" s="23">
        <v>16</v>
      </c>
      <c r="AQ156" s="54">
        <v>14</v>
      </c>
      <c r="AR156" s="53">
        <v>18</v>
      </c>
      <c r="AW156" s="54" t="s">
        <v>468</v>
      </c>
      <c r="AY156" s="54">
        <v>7</v>
      </c>
      <c r="AZ156" s="53">
        <v>36</v>
      </c>
      <c r="BA156" s="54">
        <v>32</v>
      </c>
      <c r="BC156" s="54" t="s">
        <v>468</v>
      </c>
      <c r="BE156" s="54">
        <v>15</v>
      </c>
      <c r="BF156" s="53">
        <v>16</v>
      </c>
      <c r="BG156" s="54">
        <v>21</v>
      </c>
      <c r="BH156" s="69">
        <v>10</v>
      </c>
      <c r="BM156" s="54" t="s">
        <v>329</v>
      </c>
      <c r="BO156" s="26">
        <f t="shared" si="12"/>
        <v>201</v>
      </c>
      <c r="BP156" s="54">
        <f t="shared" si="13"/>
        <v>0</v>
      </c>
      <c r="BQ156" s="6">
        <f t="shared" si="14"/>
        <v>0</v>
      </c>
      <c r="BR156" s="6">
        <f t="shared" si="15"/>
        <v>66</v>
      </c>
      <c r="BS156" s="54">
        <f t="shared" si="16"/>
        <v>135</v>
      </c>
      <c r="BT156" s="13">
        <f t="shared" si="17"/>
        <v>0</v>
      </c>
    </row>
    <row r="157" spans="1:72" ht="15">
      <c r="A157" s="70" t="s">
        <v>323</v>
      </c>
      <c r="B157" s="78" t="s">
        <v>11</v>
      </c>
      <c r="C157" s="22"/>
      <c r="E157" s="22"/>
      <c r="G157" s="27">
        <v>47</v>
      </c>
      <c r="I157" s="27" t="s">
        <v>7</v>
      </c>
      <c r="K157" s="25">
        <v>22</v>
      </c>
      <c r="L157" s="5">
        <v>9</v>
      </c>
      <c r="M157" s="25">
        <v>19</v>
      </c>
      <c r="N157" s="5">
        <v>12</v>
      </c>
      <c r="O157" s="54">
        <v>21</v>
      </c>
      <c r="P157" s="5">
        <v>10</v>
      </c>
      <c r="Q157" s="58">
        <v>52</v>
      </c>
      <c r="S157" s="54">
        <v>23</v>
      </c>
      <c r="T157" s="15">
        <v>8</v>
      </c>
      <c r="U157" s="54">
        <v>16</v>
      </c>
      <c r="V157" s="15">
        <v>15</v>
      </c>
      <c r="W157" s="54"/>
      <c r="Y157" s="54"/>
      <c r="AA157" s="54"/>
      <c r="AC157" s="54"/>
      <c r="AE157" s="54"/>
      <c r="AG157" s="58">
        <v>40</v>
      </c>
      <c r="AI157" s="54">
        <v>23</v>
      </c>
      <c r="AJ157" s="23">
        <v>8</v>
      </c>
      <c r="AK157" s="58">
        <v>55</v>
      </c>
      <c r="AM157" s="54">
        <v>19</v>
      </c>
      <c r="AN157" s="23">
        <v>12</v>
      </c>
      <c r="AO157" s="58" t="s">
        <v>331</v>
      </c>
      <c r="AQ157" s="54">
        <v>21</v>
      </c>
      <c r="AR157" s="53">
        <v>10</v>
      </c>
      <c r="AW157" s="54">
        <v>34</v>
      </c>
      <c r="AY157" s="54">
        <v>25</v>
      </c>
      <c r="AZ157" s="53">
        <v>6</v>
      </c>
      <c r="BA157" s="54">
        <v>29</v>
      </c>
      <c r="BB157" s="53">
        <v>2</v>
      </c>
      <c r="BC157" s="54">
        <v>19</v>
      </c>
      <c r="BD157" s="53">
        <v>12</v>
      </c>
      <c r="BE157" s="54">
        <v>23</v>
      </c>
      <c r="BF157" s="53">
        <v>8</v>
      </c>
      <c r="BG157" s="54">
        <v>4</v>
      </c>
      <c r="BH157" s="69">
        <v>50</v>
      </c>
      <c r="BI157" s="58">
        <v>41</v>
      </c>
      <c r="BO157" s="26">
        <f t="shared" si="12"/>
        <v>162</v>
      </c>
      <c r="BP157" s="54">
        <f t="shared" si="13"/>
        <v>0</v>
      </c>
      <c r="BQ157" s="6">
        <f t="shared" si="14"/>
        <v>0</v>
      </c>
      <c r="BR157" s="6">
        <f t="shared" si="15"/>
        <v>92</v>
      </c>
      <c r="BS157" s="54">
        <f t="shared" si="16"/>
        <v>43</v>
      </c>
      <c r="BT157" s="13">
        <f t="shared" si="17"/>
        <v>27</v>
      </c>
    </row>
    <row r="158" spans="1:72" ht="15">
      <c r="A158" s="66" t="s">
        <v>507</v>
      </c>
      <c r="B158" s="81" t="s">
        <v>8</v>
      </c>
      <c r="C158" s="22"/>
      <c r="E158" s="54"/>
      <c r="G158" s="54"/>
      <c r="I158" s="54"/>
      <c r="K158" s="54"/>
      <c r="M158" s="54"/>
      <c r="O158" s="54"/>
      <c r="Q158" s="54"/>
      <c r="S158" s="54"/>
      <c r="U158" s="54"/>
      <c r="W158" s="54"/>
      <c r="Y158" s="54"/>
      <c r="AA158" s="54"/>
      <c r="AC158" s="54"/>
      <c r="AE158" s="58" t="s">
        <v>7</v>
      </c>
      <c r="AG158" s="58"/>
      <c r="AI158" s="58"/>
      <c r="AK158" s="58"/>
      <c r="AM158" s="58"/>
      <c r="AO158" s="58"/>
      <c r="BO158" s="26">
        <f t="shared" si="12"/>
        <v>0</v>
      </c>
      <c r="BP158" s="54">
        <f t="shared" si="13"/>
        <v>0</v>
      </c>
      <c r="BQ158" s="6">
        <f t="shared" si="14"/>
        <v>0</v>
      </c>
      <c r="BR158" s="6">
        <f t="shared" si="15"/>
        <v>0</v>
      </c>
      <c r="BS158" s="54">
        <f t="shared" si="16"/>
        <v>0</v>
      </c>
      <c r="BT158" s="13">
        <f t="shared" si="17"/>
        <v>0</v>
      </c>
    </row>
    <row r="159" spans="1:72" s="78" customFormat="1" ht="15">
      <c r="A159" s="81" t="s">
        <v>132</v>
      </c>
      <c r="B159" s="78" t="s">
        <v>9</v>
      </c>
      <c r="C159" s="22"/>
      <c r="D159" s="77"/>
      <c r="E159" s="27">
        <v>44</v>
      </c>
      <c r="F159" s="77"/>
      <c r="G159" s="54"/>
      <c r="H159" s="77"/>
      <c r="I159" s="54">
        <v>19</v>
      </c>
      <c r="J159" s="77">
        <v>12</v>
      </c>
      <c r="K159" s="54"/>
      <c r="L159" s="77"/>
      <c r="M159" s="54"/>
      <c r="N159" s="77"/>
      <c r="O159" s="54"/>
      <c r="P159" s="77"/>
      <c r="Q159" s="54"/>
      <c r="R159" s="77"/>
      <c r="S159" s="54"/>
      <c r="T159" s="77"/>
      <c r="U159" s="54"/>
      <c r="V159" s="77"/>
      <c r="W159" s="27" t="s">
        <v>7</v>
      </c>
      <c r="X159" s="77"/>
      <c r="Y159" s="54"/>
      <c r="Z159" s="77"/>
      <c r="AA159" s="54">
        <v>23</v>
      </c>
      <c r="AB159" s="77">
        <v>8</v>
      </c>
      <c r="AC159" s="54"/>
      <c r="AD159" s="77"/>
      <c r="AE159" s="58" t="s">
        <v>7</v>
      </c>
      <c r="AF159" s="77"/>
      <c r="AG159" s="58"/>
      <c r="AH159" s="77"/>
      <c r="AI159" s="58"/>
      <c r="AJ159" s="77"/>
      <c r="AK159" s="58">
        <v>46</v>
      </c>
      <c r="AL159" s="77"/>
      <c r="AM159" s="58"/>
      <c r="AN159" s="77"/>
      <c r="AO159" s="58"/>
      <c r="AP159" s="77"/>
      <c r="AQ159" s="54"/>
      <c r="AR159" s="77"/>
      <c r="AS159" s="58">
        <v>33</v>
      </c>
      <c r="AT159" s="77"/>
      <c r="AU159" s="54"/>
      <c r="AV159" s="77"/>
      <c r="AW159" s="54"/>
      <c r="AX159" s="77"/>
      <c r="AY159" s="54"/>
      <c r="AZ159" s="77"/>
      <c r="BA159" s="54"/>
      <c r="BB159" s="77"/>
      <c r="BC159" s="54"/>
      <c r="BD159" s="77"/>
      <c r="BE159" s="54"/>
      <c r="BF159" s="77"/>
      <c r="BG159" s="54"/>
      <c r="BH159" s="77"/>
      <c r="BI159" s="54"/>
      <c r="BJ159" s="77"/>
      <c r="BK159" s="54">
        <v>47</v>
      </c>
      <c r="BL159" s="77"/>
      <c r="BM159" s="54"/>
      <c r="BN159" s="77"/>
      <c r="BO159" s="26">
        <f t="shared" si="12"/>
        <v>20</v>
      </c>
      <c r="BP159" s="54">
        <f t="shared" si="13"/>
        <v>20</v>
      </c>
      <c r="BQ159" s="54">
        <f t="shared" si="14"/>
        <v>0</v>
      </c>
      <c r="BR159" s="54">
        <f t="shared" si="15"/>
        <v>0</v>
      </c>
      <c r="BS159" s="54">
        <f t="shared" si="16"/>
        <v>0</v>
      </c>
      <c r="BT159" s="26">
        <f t="shared" si="17"/>
        <v>0</v>
      </c>
    </row>
    <row r="160" spans="1:72" ht="15">
      <c r="A160" s="81" t="s">
        <v>151</v>
      </c>
      <c r="B160" s="78" t="s">
        <v>18</v>
      </c>
      <c r="C160" s="22"/>
      <c r="E160" s="27">
        <v>60</v>
      </c>
      <c r="G160" s="58"/>
      <c r="I160" s="58"/>
      <c r="K160" s="58"/>
      <c r="M160" s="58"/>
      <c r="O160" s="58"/>
      <c r="Q160" s="58"/>
      <c r="S160" s="58"/>
      <c r="U160" s="58"/>
      <c r="W160" s="58"/>
      <c r="Y160" s="58"/>
      <c r="AA160" s="58"/>
      <c r="AC160" s="58"/>
      <c r="AE160" s="58"/>
      <c r="AG160" s="58"/>
      <c r="AI160" s="58"/>
      <c r="AK160" s="58"/>
      <c r="AM160" s="58"/>
      <c r="AO160" s="58"/>
      <c r="BO160" s="26">
        <f t="shared" si="12"/>
        <v>0</v>
      </c>
      <c r="BP160" s="54">
        <f t="shared" si="13"/>
        <v>0</v>
      </c>
      <c r="BQ160" s="6">
        <f t="shared" si="14"/>
        <v>0</v>
      </c>
      <c r="BR160" s="6">
        <f t="shared" si="15"/>
        <v>0</v>
      </c>
      <c r="BS160" s="54">
        <f t="shared" si="16"/>
        <v>0</v>
      </c>
      <c r="BT160" s="13">
        <f t="shared" si="17"/>
        <v>0</v>
      </c>
    </row>
    <row r="161" spans="1:72" ht="15">
      <c r="A161" s="70" t="s">
        <v>364</v>
      </c>
      <c r="B161" s="70" t="s">
        <v>12</v>
      </c>
      <c r="C161" s="22"/>
      <c r="E161" s="54"/>
      <c r="G161" s="54"/>
      <c r="I161" s="54"/>
      <c r="K161" s="27">
        <v>36</v>
      </c>
      <c r="M161" s="27">
        <v>31</v>
      </c>
      <c r="O161" s="54">
        <v>11</v>
      </c>
      <c r="P161" s="5">
        <v>24</v>
      </c>
      <c r="Q161" s="54"/>
      <c r="S161" s="58" t="s">
        <v>331</v>
      </c>
      <c r="U161" s="58"/>
      <c r="W161" s="58"/>
      <c r="Y161" s="58"/>
      <c r="AA161" s="58"/>
      <c r="AC161" s="58"/>
      <c r="AE161" s="58"/>
      <c r="AG161" s="54">
        <v>22</v>
      </c>
      <c r="AH161" s="23">
        <v>9</v>
      </c>
      <c r="AI161" s="58" t="s">
        <v>331</v>
      </c>
      <c r="AK161" s="58"/>
      <c r="AM161" s="54">
        <v>28</v>
      </c>
      <c r="AN161" s="23">
        <v>3</v>
      </c>
      <c r="AO161" s="54">
        <v>30</v>
      </c>
      <c r="AP161" s="23">
        <v>1</v>
      </c>
      <c r="AQ161" s="54">
        <v>17</v>
      </c>
      <c r="AR161" s="53">
        <v>14</v>
      </c>
      <c r="AW161" s="58" t="s">
        <v>468</v>
      </c>
      <c r="AY161" s="54">
        <v>19</v>
      </c>
      <c r="AZ161" s="53">
        <v>12</v>
      </c>
      <c r="BA161" s="54">
        <v>27</v>
      </c>
      <c r="BB161" s="53">
        <v>4</v>
      </c>
      <c r="BC161" s="54" t="s">
        <v>468</v>
      </c>
      <c r="BE161" s="54">
        <v>16</v>
      </c>
      <c r="BF161" s="53">
        <v>15</v>
      </c>
      <c r="BG161" s="54">
        <v>9</v>
      </c>
      <c r="BH161" s="69">
        <v>29</v>
      </c>
      <c r="BO161" s="26">
        <f t="shared" si="12"/>
        <v>111</v>
      </c>
      <c r="BP161" s="54">
        <f t="shared" si="13"/>
        <v>0</v>
      </c>
      <c r="BQ161" s="6">
        <f t="shared" si="14"/>
        <v>0</v>
      </c>
      <c r="BR161" s="6">
        <f t="shared" si="15"/>
        <v>74</v>
      </c>
      <c r="BS161" s="54">
        <f t="shared" si="16"/>
        <v>37</v>
      </c>
      <c r="BT161" s="13">
        <f t="shared" si="17"/>
        <v>0</v>
      </c>
    </row>
    <row r="162" spans="1:72" ht="15">
      <c r="A162" s="79" t="s">
        <v>667</v>
      </c>
      <c r="B162" s="80" t="s">
        <v>2</v>
      </c>
      <c r="C162" s="22"/>
      <c r="E162" s="54"/>
      <c r="G162" s="54"/>
      <c r="I162" s="54"/>
      <c r="K162" s="54"/>
      <c r="M162" s="54"/>
      <c r="O162" s="54"/>
      <c r="Q162" s="54"/>
      <c r="S162" s="54"/>
      <c r="U162" s="54"/>
      <c r="W162" s="54"/>
      <c r="Y162" s="54"/>
      <c r="AA162" s="54"/>
      <c r="AC162" s="54"/>
      <c r="AE162" s="54"/>
      <c r="AG162" s="54"/>
      <c r="AI162" s="54"/>
      <c r="AK162" s="54"/>
      <c r="AM162" s="54"/>
      <c r="AO162" s="54"/>
      <c r="BI162" s="58">
        <v>45</v>
      </c>
      <c r="BO162" s="26">
        <f t="shared" si="12"/>
        <v>0</v>
      </c>
      <c r="BP162" s="54">
        <f t="shared" si="13"/>
        <v>0</v>
      </c>
      <c r="BQ162" s="6">
        <f t="shared" si="14"/>
        <v>0</v>
      </c>
      <c r="BR162" s="6">
        <f t="shared" si="15"/>
        <v>0</v>
      </c>
      <c r="BS162" s="54">
        <f t="shared" si="16"/>
        <v>0</v>
      </c>
      <c r="BT162" s="13">
        <f t="shared" si="17"/>
        <v>0</v>
      </c>
    </row>
    <row r="163" spans="1:72" ht="15">
      <c r="A163" s="66" t="s">
        <v>509</v>
      </c>
      <c r="B163" s="81" t="s">
        <v>110</v>
      </c>
      <c r="C163" s="22"/>
      <c r="E163" s="54"/>
      <c r="G163" s="54"/>
      <c r="I163" s="54"/>
      <c r="K163" s="54"/>
      <c r="M163" s="54"/>
      <c r="O163" s="54"/>
      <c r="Q163" s="54"/>
      <c r="S163" s="54"/>
      <c r="U163" s="54"/>
      <c r="W163" s="54"/>
      <c r="Y163" s="54"/>
      <c r="AA163" s="54"/>
      <c r="AC163" s="54"/>
      <c r="AE163" s="58">
        <v>35</v>
      </c>
      <c r="AG163" s="58"/>
      <c r="AI163" s="58"/>
      <c r="AK163" s="58"/>
      <c r="AM163" s="58"/>
      <c r="AO163" s="58"/>
      <c r="BO163" s="26">
        <f t="shared" si="12"/>
        <v>0</v>
      </c>
      <c r="BP163" s="54">
        <f t="shared" si="13"/>
        <v>0</v>
      </c>
      <c r="BQ163" s="6">
        <f t="shared" si="14"/>
        <v>0</v>
      </c>
      <c r="BR163" s="6">
        <f t="shared" si="15"/>
        <v>0</v>
      </c>
      <c r="BS163" s="54">
        <f t="shared" si="16"/>
        <v>0</v>
      </c>
      <c r="BT163" s="13">
        <f t="shared" si="17"/>
        <v>0</v>
      </c>
    </row>
    <row r="164" spans="1:72" ht="15">
      <c r="A164" s="81" t="s">
        <v>57</v>
      </c>
      <c r="B164" s="78" t="s">
        <v>5</v>
      </c>
      <c r="C164" s="27" t="s">
        <v>7</v>
      </c>
      <c r="E164" s="25">
        <v>17</v>
      </c>
      <c r="F164" s="5">
        <v>14</v>
      </c>
      <c r="G164" s="27" t="s">
        <v>7</v>
      </c>
      <c r="I164" s="27">
        <v>36</v>
      </c>
      <c r="K164" s="27"/>
      <c r="M164" s="27"/>
      <c r="O164" s="27"/>
      <c r="Q164" s="27"/>
      <c r="S164" s="27"/>
      <c r="U164" s="27"/>
      <c r="W164" s="54">
        <v>7</v>
      </c>
      <c r="X164" s="19">
        <v>36</v>
      </c>
      <c r="Y164" s="27"/>
      <c r="AA164" s="54">
        <v>16</v>
      </c>
      <c r="AB164" s="23">
        <v>15</v>
      </c>
      <c r="AC164" s="54"/>
      <c r="AE164" s="58" t="s">
        <v>7</v>
      </c>
      <c r="AG164" s="58"/>
      <c r="AI164" s="58"/>
      <c r="AK164" s="58">
        <v>51</v>
      </c>
      <c r="AM164" s="58"/>
      <c r="AO164" s="58"/>
      <c r="AS164" s="54">
        <v>12</v>
      </c>
      <c r="AT164" s="53">
        <v>22</v>
      </c>
      <c r="BI164" s="58">
        <v>33</v>
      </c>
      <c r="BO164" s="26">
        <f t="shared" si="12"/>
        <v>87</v>
      </c>
      <c r="BP164" s="54">
        <f t="shared" si="13"/>
        <v>87</v>
      </c>
      <c r="BQ164" s="6">
        <f t="shared" si="14"/>
        <v>0</v>
      </c>
      <c r="BR164" s="6">
        <f t="shared" si="15"/>
        <v>0</v>
      </c>
      <c r="BS164" s="54">
        <f t="shared" si="16"/>
        <v>0</v>
      </c>
      <c r="BT164" s="13">
        <f t="shared" si="17"/>
        <v>0</v>
      </c>
    </row>
    <row r="165" spans="1:72" ht="15">
      <c r="A165" s="78" t="s">
        <v>119</v>
      </c>
      <c r="B165" s="78" t="s">
        <v>5</v>
      </c>
      <c r="E165" s="25">
        <v>1</v>
      </c>
      <c r="F165" s="5">
        <v>100</v>
      </c>
      <c r="G165" s="6" t="s">
        <v>19</v>
      </c>
      <c r="I165" s="27" t="s">
        <v>7</v>
      </c>
      <c r="K165" s="27"/>
      <c r="M165" s="27"/>
      <c r="O165" s="27"/>
      <c r="Q165" s="54">
        <v>12</v>
      </c>
      <c r="R165" s="5">
        <v>22</v>
      </c>
      <c r="S165" s="54"/>
      <c r="U165" s="54"/>
      <c r="W165" s="54">
        <v>1</v>
      </c>
      <c r="X165" s="19">
        <v>100</v>
      </c>
      <c r="Y165" s="54">
        <v>22</v>
      </c>
      <c r="Z165" s="17">
        <v>9</v>
      </c>
      <c r="AA165" s="54">
        <v>1</v>
      </c>
      <c r="AB165" s="23">
        <v>100</v>
      </c>
      <c r="AC165" s="54"/>
      <c r="AE165" s="54">
        <v>1</v>
      </c>
      <c r="AF165" s="23">
        <v>100</v>
      </c>
      <c r="AG165" s="54"/>
      <c r="AI165" s="54"/>
      <c r="AK165" s="54" t="s">
        <v>19</v>
      </c>
      <c r="AM165" s="54"/>
      <c r="AO165" s="54"/>
      <c r="AS165" s="54">
        <v>1</v>
      </c>
      <c r="AT165" s="53">
        <v>100</v>
      </c>
      <c r="AU165" s="54">
        <v>18</v>
      </c>
      <c r="AV165" s="53">
        <v>13</v>
      </c>
      <c r="BI165" s="54">
        <v>8</v>
      </c>
      <c r="BJ165" s="77">
        <v>32</v>
      </c>
      <c r="BK165" s="54">
        <v>1</v>
      </c>
      <c r="BL165" s="77">
        <v>100</v>
      </c>
      <c r="BO165" s="26">
        <f t="shared" si="12"/>
        <v>676</v>
      </c>
      <c r="BP165" s="54">
        <f t="shared" si="13"/>
        <v>600</v>
      </c>
      <c r="BQ165" s="6">
        <f t="shared" si="14"/>
        <v>76</v>
      </c>
      <c r="BR165" s="6">
        <f t="shared" si="15"/>
        <v>0</v>
      </c>
      <c r="BS165" s="54">
        <f t="shared" si="16"/>
        <v>0</v>
      </c>
      <c r="BT165" s="13">
        <f t="shared" si="17"/>
        <v>0</v>
      </c>
    </row>
    <row r="166" spans="1:72" ht="15">
      <c r="A166" s="70" t="s">
        <v>377</v>
      </c>
      <c r="B166" s="70" t="s">
        <v>8</v>
      </c>
      <c r="C166" s="22"/>
      <c r="E166" s="54"/>
      <c r="G166" s="54"/>
      <c r="I166" s="54"/>
      <c r="K166" s="27">
        <v>48</v>
      </c>
      <c r="M166" s="27" t="s">
        <v>329</v>
      </c>
      <c r="O166" s="54">
        <v>26</v>
      </c>
      <c r="P166" s="5">
        <v>5</v>
      </c>
      <c r="Q166" s="54"/>
      <c r="S166" s="54">
        <v>20</v>
      </c>
      <c r="T166" s="15">
        <v>11</v>
      </c>
      <c r="U166" s="54"/>
      <c r="W166" s="54"/>
      <c r="Y166" s="54"/>
      <c r="AA166" s="54"/>
      <c r="AC166" s="54"/>
      <c r="AE166" s="54"/>
      <c r="AG166" s="58">
        <v>50</v>
      </c>
      <c r="AI166" s="54">
        <v>25</v>
      </c>
      <c r="AJ166" s="23">
        <v>6</v>
      </c>
      <c r="AK166" s="54"/>
      <c r="AM166" s="58">
        <v>31</v>
      </c>
      <c r="AO166" s="54">
        <v>27</v>
      </c>
      <c r="AP166" s="23">
        <v>4</v>
      </c>
      <c r="AQ166" s="54">
        <v>23</v>
      </c>
      <c r="AR166" s="53">
        <v>8</v>
      </c>
      <c r="AW166" s="58" t="s">
        <v>468</v>
      </c>
      <c r="AY166" s="54" t="s">
        <v>331</v>
      </c>
      <c r="BA166" s="54">
        <v>15</v>
      </c>
      <c r="BB166" s="53">
        <v>16</v>
      </c>
      <c r="BC166" s="54" t="s">
        <v>468</v>
      </c>
      <c r="BE166" s="54">
        <v>26</v>
      </c>
      <c r="BF166" s="53">
        <v>5</v>
      </c>
      <c r="BG166" s="54">
        <v>27</v>
      </c>
      <c r="BH166" s="69">
        <v>4</v>
      </c>
      <c r="BO166" s="26">
        <f t="shared" si="12"/>
        <v>59</v>
      </c>
      <c r="BP166" s="54">
        <f t="shared" si="13"/>
        <v>0</v>
      </c>
      <c r="BQ166" s="6">
        <f t="shared" si="14"/>
        <v>0</v>
      </c>
      <c r="BR166" s="6">
        <f t="shared" si="15"/>
        <v>39</v>
      </c>
      <c r="BS166" s="54">
        <f t="shared" si="16"/>
        <v>20</v>
      </c>
      <c r="BT166" s="13">
        <f t="shared" si="17"/>
        <v>0</v>
      </c>
    </row>
    <row r="167" spans="1:72" ht="15">
      <c r="A167" s="81" t="s">
        <v>41</v>
      </c>
      <c r="B167" s="78" t="s">
        <v>11</v>
      </c>
      <c r="C167" s="25">
        <v>19</v>
      </c>
      <c r="D167" s="5">
        <v>12</v>
      </c>
      <c r="E167" s="27">
        <v>47</v>
      </c>
      <c r="G167" s="6">
        <v>18</v>
      </c>
      <c r="H167" s="5">
        <v>13</v>
      </c>
      <c r="I167" s="27">
        <v>33</v>
      </c>
      <c r="K167" s="27"/>
      <c r="M167" s="27"/>
      <c r="O167" s="27"/>
      <c r="Q167" s="58">
        <v>32</v>
      </c>
      <c r="S167" s="58"/>
      <c r="U167" s="58"/>
      <c r="W167" s="27">
        <v>43</v>
      </c>
      <c r="Y167" s="54">
        <v>15</v>
      </c>
      <c r="Z167" s="17">
        <v>16</v>
      </c>
      <c r="AA167" s="54">
        <v>28</v>
      </c>
      <c r="AC167" s="54"/>
      <c r="AE167" s="54">
        <v>8</v>
      </c>
      <c r="AF167" s="23">
        <v>32</v>
      </c>
      <c r="AG167" s="54"/>
      <c r="AI167" s="54"/>
      <c r="AK167" s="54" t="s">
        <v>19</v>
      </c>
      <c r="AM167" s="54"/>
      <c r="AO167" s="54"/>
      <c r="AS167" s="58">
        <v>32</v>
      </c>
      <c r="AU167" s="54">
        <v>25</v>
      </c>
      <c r="AV167" s="53">
        <v>6</v>
      </c>
      <c r="BI167" s="54">
        <v>20</v>
      </c>
      <c r="BJ167" s="77">
        <v>11</v>
      </c>
      <c r="BK167" s="54">
        <v>11</v>
      </c>
      <c r="BL167" s="77">
        <v>24</v>
      </c>
      <c r="BO167" s="26">
        <f t="shared" si="12"/>
        <v>114</v>
      </c>
      <c r="BP167" s="54">
        <f t="shared" si="13"/>
        <v>56</v>
      </c>
      <c r="BQ167" s="6">
        <f t="shared" si="14"/>
        <v>58</v>
      </c>
      <c r="BR167" s="6">
        <f t="shared" si="15"/>
        <v>0</v>
      </c>
      <c r="BS167" s="54">
        <f t="shared" si="16"/>
        <v>0</v>
      </c>
      <c r="BT167" s="13">
        <f t="shared" si="17"/>
        <v>0</v>
      </c>
    </row>
    <row r="168" spans="1:72" ht="15">
      <c r="A168" s="70" t="s">
        <v>366</v>
      </c>
      <c r="B168" s="70" t="s">
        <v>5</v>
      </c>
      <c r="C168" s="22"/>
      <c r="E168" s="54"/>
      <c r="K168" s="27">
        <v>33</v>
      </c>
      <c r="M168" s="27" t="s">
        <v>329</v>
      </c>
      <c r="O168" s="27" t="s">
        <v>329</v>
      </c>
      <c r="Q168" s="27"/>
      <c r="S168" s="58">
        <v>34</v>
      </c>
      <c r="U168" s="58"/>
      <c r="W168" s="58"/>
      <c r="Y168" s="58"/>
      <c r="AA168" s="58"/>
      <c r="AC168" s="58"/>
      <c r="AE168" s="58"/>
      <c r="AG168" s="54">
        <v>14</v>
      </c>
      <c r="AH168" s="23">
        <v>18</v>
      </c>
      <c r="AI168" s="54">
        <v>15</v>
      </c>
      <c r="AJ168" s="23">
        <v>16</v>
      </c>
      <c r="AK168" s="54"/>
      <c r="AM168" s="54"/>
      <c r="AO168" s="54"/>
      <c r="AY168" s="54">
        <v>27</v>
      </c>
      <c r="AZ168" s="53">
        <v>4</v>
      </c>
      <c r="BA168" s="54">
        <v>28</v>
      </c>
      <c r="BB168" s="53">
        <v>3</v>
      </c>
      <c r="BE168" s="54">
        <v>41</v>
      </c>
      <c r="BG168" s="54">
        <v>41</v>
      </c>
      <c r="BO168" s="26">
        <f t="shared" si="12"/>
        <v>41</v>
      </c>
      <c r="BP168" s="54">
        <f t="shared" si="13"/>
        <v>0</v>
      </c>
      <c r="BQ168" s="6">
        <f t="shared" si="14"/>
        <v>0</v>
      </c>
      <c r="BR168" s="6">
        <f t="shared" si="15"/>
        <v>19</v>
      </c>
      <c r="BS168" s="54">
        <f t="shared" si="16"/>
        <v>22</v>
      </c>
      <c r="BT168" s="13">
        <f t="shared" si="17"/>
        <v>0</v>
      </c>
    </row>
    <row r="169" spans="1:72" ht="15">
      <c r="A169" s="81" t="s">
        <v>144</v>
      </c>
      <c r="B169" s="78" t="s">
        <v>10</v>
      </c>
      <c r="E169" s="27">
        <v>36</v>
      </c>
      <c r="K169" s="27">
        <v>34</v>
      </c>
      <c r="M169" s="25">
        <v>28</v>
      </c>
      <c r="N169" s="5">
        <v>3</v>
      </c>
      <c r="O169" s="54">
        <v>7</v>
      </c>
      <c r="P169" s="5">
        <v>36</v>
      </c>
      <c r="Q169" s="54"/>
      <c r="S169" s="54">
        <v>5</v>
      </c>
      <c r="T169" s="15">
        <v>45</v>
      </c>
      <c r="U169" s="54">
        <v>9</v>
      </c>
      <c r="V169" s="15">
        <v>29</v>
      </c>
      <c r="W169" s="54"/>
      <c r="Y169" s="54"/>
      <c r="AA169" s="54"/>
      <c r="AC169" s="54"/>
      <c r="AE169" s="54"/>
      <c r="AG169" s="54">
        <v>19</v>
      </c>
      <c r="AH169" s="23">
        <v>12</v>
      </c>
      <c r="AI169" s="54">
        <v>14</v>
      </c>
      <c r="AJ169" s="23">
        <v>18</v>
      </c>
      <c r="AK169" s="58" t="s">
        <v>7</v>
      </c>
      <c r="AM169" s="54">
        <v>23</v>
      </c>
      <c r="AN169" s="23">
        <v>8</v>
      </c>
      <c r="AO169" s="54">
        <v>15</v>
      </c>
      <c r="AP169" s="23">
        <v>16</v>
      </c>
      <c r="AQ169" s="54">
        <v>19</v>
      </c>
      <c r="AR169" s="53">
        <v>12</v>
      </c>
      <c r="AW169" s="54">
        <v>21</v>
      </c>
      <c r="AX169" s="53">
        <v>10</v>
      </c>
      <c r="AY169" s="54">
        <v>29</v>
      </c>
      <c r="AZ169" s="53">
        <v>2</v>
      </c>
      <c r="BA169" s="54">
        <v>7</v>
      </c>
      <c r="BB169" s="53">
        <v>36</v>
      </c>
      <c r="BC169" s="54">
        <v>7</v>
      </c>
      <c r="BD169" s="53">
        <v>36</v>
      </c>
      <c r="BE169" s="54">
        <v>32</v>
      </c>
      <c r="BG169" s="54">
        <v>15</v>
      </c>
      <c r="BH169" s="69">
        <v>16</v>
      </c>
      <c r="BM169" s="54">
        <v>11</v>
      </c>
      <c r="BN169" s="77">
        <v>24</v>
      </c>
      <c r="BO169" s="26">
        <f t="shared" si="12"/>
        <v>303</v>
      </c>
      <c r="BP169" s="54">
        <f t="shared" si="13"/>
        <v>0</v>
      </c>
      <c r="BQ169" s="6">
        <f t="shared" si="14"/>
        <v>0</v>
      </c>
      <c r="BR169" s="6">
        <f t="shared" si="15"/>
        <v>126</v>
      </c>
      <c r="BS169" s="54">
        <f t="shared" si="16"/>
        <v>102</v>
      </c>
      <c r="BT169" s="13">
        <f t="shared" si="17"/>
        <v>75</v>
      </c>
    </row>
    <row r="170" spans="1:72" ht="15">
      <c r="A170" s="81" t="s">
        <v>61</v>
      </c>
      <c r="B170" s="78" t="s">
        <v>15</v>
      </c>
      <c r="C170" s="27">
        <v>37</v>
      </c>
      <c r="E170" s="27">
        <v>43</v>
      </c>
      <c r="G170" s="27" t="s">
        <v>7</v>
      </c>
      <c r="I170" s="27" t="s">
        <v>7</v>
      </c>
      <c r="K170" s="27"/>
      <c r="M170" s="27"/>
      <c r="O170" s="27"/>
      <c r="Q170" s="27"/>
      <c r="S170" s="27"/>
      <c r="U170" s="27"/>
      <c r="W170" s="27"/>
      <c r="Y170" s="27"/>
      <c r="AA170" s="27"/>
      <c r="AC170" s="27"/>
      <c r="AE170" s="27"/>
      <c r="AG170" s="58">
        <v>42</v>
      </c>
      <c r="AI170" s="54">
        <v>27</v>
      </c>
      <c r="AJ170" s="23">
        <v>4</v>
      </c>
      <c r="AK170" s="58" t="s">
        <v>7</v>
      </c>
      <c r="AM170" s="58">
        <v>41</v>
      </c>
      <c r="AO170" s="58">
        <v>40</v>
      </c>
      <c r="AQ170" s="54">
        <v>25</v>
      </c>
      <c r="AR170" s="53">
        <v>6</v>
      </c>
      <c r="AW170" s="54">
        <v>18</v>
      </c>
      <c r="AX170" s="53">
        <v>13</v>
      </c>
      <c r="AY170" s="54" t="s">
        <v>331</v>
      </c>
      <c r="BA170" s="54">
        <v>41</v>
      </c>
      <c r="BC170" s="54">
        <v>22</v>
      </c>
      <c r="BD170" s="53">
        <v>9</v>
      </c>
      <c r="BE170" s="54">
        <v>42</v>
      </c>
      <c r="BG170" s="54">
        <v>43</v>
      </c>
      <c r="BM170" s="54">
        <v>5</v>
      </c>
      <c r="BN170" s="77">
        <v>45</v>
      </c>
      <c r="BO170" s="26">
        <f t="shared" si="12"/>
        <v>77</v>
      </c>
      <c r="BP170" s="54">
        <f t="shared" si="13"/>
        <v>0</v>
      </c>
      <c r="BQ170" s="6">
        <f t="shared" si="14"/>
        <v>0</v>
      </c>
      <c r="BR170" s="6">
        <f t="shared" si="15"/>
        <v>10</v>
      </c>
      <c r="BS170" s="54">
        <f t="shared" si="16"/>
        <v>45</v>
      </c>
      <c r="BT170" s="13">
        <f t="shared" si="17"/>
        <v>22</v>
      </c>
    </row>
    <row r="171" spans="1:72" ht="15">
      <c r="A171" s="79" t="s">
        <v>668</v>
      </c>
      <c r="B171" s="80" t="s">
        <v>11</v>
      </c>
      <c r="E171" s="54"/>
      <c r="K171" s="54"/>
      <c r="M171" s="54"/>
      <c r="O171" s="54"/>
      <c r="Q171" s="54"/>
      <c r="S171" s="54"/>
      <c r="U171" s="54"/>
      <c r="W171" s="54"/>
      <c r="Y171" s="54"/>
      <c r="AA171" s="54"/>
      <c r="AC171" s="54"/>
      <c r="AE171" s="54"/>
      <c r="AG171" s="54"/>
      <c r="AI171" s="54"/>
      <c r="AK171" s="54"/>
      <c r="AM171" s="54"/>
      <c r="AO171" s="54"/>
      <c r="BI171" s="58">
        <v>43</v>
      </c>
      <c r="BK171" s="54">
        <v>32</v>
      </c>
      <c r="BO171" s="26">
        <f t="shared" si="12"/>
        <v>0</v>
      </c>
      <c r="BP171" s="54">
        <f t="shared" si="13"/>
        <v>0</v>
      </c>
      <c r="BQ171" s="6">
        <f t="shared" si="14"/>
        <v>0</v>
      </c>
      <c r="BR171" s="6">
        <f t="shared" si="15"/>
        <v>0</v>
      </c>
      <c r="BS171" s="54">
        <f t="shared" si="16"/>
        <v>0</v>
      </c>
      <c r="BT171" s="13">
        <f t="shared" si="17"/>
        <v>0</v>
      </c>
    </row>
    <row r="172" spans="1:72" ht="15">
      <c r="A172" s="68" t="s">
        <v>49</v>
      </c>
      <c r="B172" s="78" t="s">
        <v>5</v>
      </c>
      <c r="C172" s="27">
        <v>40</v>
      </c>
      <c r="E172" s="54"/>
      <c r="G172" s="54"/>
      <c r="I172" s="54"/>
      <c r="K172" s="54"/>
      <c r="M172" s="54"/>
      <c r="O172" s="54"/>
      <c r="Q172" s="58">
        <v>43</v>
      </c>
      <c r="S172" s="58"/>
      <c r="U172" s="58"/>
      <c r="W172" s="58"/>
      <c r="Y172" s="58">
        <v>36</v>
      </c>
      <c r="AA172" s="58"/>
      <c r="AC172" s="58"/>
      <c r="AE172" s="58"/>
      <c r="AG172" s="58"/>
      <c r="AI172" s="58"/>
      <c r="AK172" s="58"/>
      <c r="AM172" s="58"/>
      <c r="AO172" s="58"/>
      <c r="BO172" s="26">
        <f t="shared" si="12"/>
        <v>0</v>
      </c>
      <c r="BP172" s="54">
        <f t="shared" si="13"/>
        <v>0</v>
      </c>
      <c r="BQ172" s="6">
        <f t="shared" si="14"/>
        <v>0</v>
      </c>
      <c r="BR172" s="6">
        <f t="shared" si="15"/>
        <v>0</v>
      </c>
      <c r="BS172" s="54">
        <f t="shared" si="16"/>
        <v>0</v>
      </c>
      <c r="BT172" s="13">
        <f t="shared" si="17"/>
        <v>0</v>
      </c>
    </row>
    <row r="173" spans="1:72" ht="15">
      <c r="A173" s="66" t="s">
        <v>555</v>
      </c>
      <c r="B173" s="81" t="s">
        <v>316</v>
      </c>
      <c r="K173" s="54"/>
      <c r="M173" s="54"/>
      <c r="O173" s="54"/>
      <c r="Q173" s="54"/>
      <c r="S173" s="54"/>
      <c r="U173" s="54"/>
      <c r="W173" s="54"/>
      <c r="Y173" s="54"/>
      <c r="AA173" s="54"/>
      <c r="AC173" s="54"/>
      <c r="AE173" s="54"/>
      <c r="AG173" s="54"/>
      <c r="AI173" s="54"/>
      <c r="AK173" s="58">
        <v>53</v>
      </c>
      <c r="AM173" s="54"/>
      <c r="AO173" s="54"/>
      <c r="BO173" s="26">
        <f t="shared" si="12"/>
        <v>0</v>
      </c>
      <c r="BP173" s="54">
        <f t="shared" si="13"/>
        <v>0</v>
      </c>
      <c r="BQ173" s="6">
        <f t="shared" si="14"/>
        <v>0</v>
      </c>
      <c r="BR173" s="6">
        <f t="shared" si="15"/>
        <v>0</v>
      </c>
      <c r="BS173" s="54">
        <f t="shared" si="16"/>
        <v>0</v>
      </c>
      <c r="BT173" s="13">
        <f t="shared" si="17"/>
        <v>0</v>
      </c>
    </row>
    <row r="174" spans="1:72" ht="15">
      <c r="A174" s="70" t="s">
        <v>324</v>
      </c>
      <c r="B174" s="78" t="s">
        <v>316</v>
      </c>
      <c r="E174" s="22"/>
      <c r="G174" s="27">
        <v>49</v>
      </c>
      <c r="I174" s="27">
        <v>49</v>
      </c>
      <c r="K174" s="27"/>
      <c r="M174" s="27"/>
      <c r="O174" s="27"/>
      <c r="Q174" s="27"/>
      <c r="S174" s="58">
        <v>49</v>
      </c>
      <c r="U174" s="58"/>
      <c r="W174" s="27" t="s">
        <v>7</v>
      </c>
      <c r="Y174" s="58" t="s">
        <v>249</v>
      </c>
      <c r="AA174" s="58" t="s">
        <v>7</v>
      </c>
      <c r="AC174" s="58"/>
      <c r="AE174" s="58">
        <v>38</v>
      </c>
      <c r="AG174" s="58"/>
      <c r="AI174" s="58"/>
      <c r="AK174" s="58" t="s">
        <v>7</v>
      </c>
      <c r="AM174" s="58"/>
      <c r="AO174" s="58"/>
      <c r="BC174" s="54">
        <v>37</v>
      </c>
      <c r="BE174" s="54">
        <v>51</v>
      </c>
      <c r="BG174" s="54">
        <v>50</v>
      </c>
      <c r="BO174" s="26">
        <f t="shared" si="12"/>
        <v>0</v>
      </c>
      <c r="BP174" s="54">
        <f t="shared" si="13"/>
        <v>0</v>
      </c>
      <c r="BQ174" s="6">
        <f t="shared" si="14"/>
        <v>0</v>
      </c>
      <c r="BR174" s="6">
        <f t="shared" si="15"/>
        <v>0</v>
      </c>
      <c r="BS174" s="54">
        <f t="shared" si="16"/>
        <v>0</v>
      </c>
      <c r="BT174" s="13">
        <f t="shared" si="17"/>
        <v>0</v>
      </c>
    </row>
    <row r="175" spans="1:72" ht="15">
      <c r="A175" s="70" t="s">
        <v>325</v>
      </c>
      <c r="B175" s="78" t="s">
        <v>316</v>
      </c>
      <c r="C175" s="22"/>
      <c r="E175" s="54"/>
      <c r="G175" s="27">
        <v>48</v>
      </c>
      <c r="I175" s="27">
        <v>52</v>
      </c>
      <c r="K175" s="27"/>
      <c r="M175" s="27"/>
      <c r="O175" s="27"/>
      <c r="Q175" s="27"/>
      <c r="S175" s="58">
        <v>48</v>
      </c>
      <c r="U175" s="58">
        <v>37</v>
      </c>
      <c r="W175" s="27" t="s">
        <v>7</v>
      </c>
      <c r="Y175" s="58">
        <v>53</v>
      </c>
      <c r="AA175" s="58" t="s">
        <v>7</v>
      </c>
      <c r="AC175" s="58"/>
      <c r="AE175" s="58">
        <v>37</v>
      </c>
      <c r="AG175" s="58"/>
      <c r="AI175" s="58"/>
      <c r="AK175" s="58" t="s">
        <v>7</v>
      </c>
      <c r="AM175" s="58">
        <v>52</v>
      </c>
      <c r="AO175" s="58">
        <v>48</v>
      </c>
      <c r="AQ175" s="54">
        <v>38</v>
      </c>
      <c r="BE175" s="54">
        <v>52</v>
      </c>
      <c r="BG175" s="54">
        <v>49</v>
      </c>
      <c r="BO175" s="26">
        <f t="shared" si="12"/>
        <v>0</v>
      </c>
      <c r="BP175" s="54">
        <f t="shared" si="13"/>
        <v>0</v>
      </c>
      <c r="BQ175" s="6">
        <f t="shared" si="14"/>
        <v>0</v>
      </c>
      <c r="BR175" s="6">
        <f t="shared" si="15"/>
        <v>0</v>
      </c>
      <c r="BS175" s="54">
        <f t="shared" si="16"/>
        <v>0</v>
      </c>
      <c r="BT175" s="13">
        <f t="shared" si="17"/>
        <v>0</v>
      </c>
    </row>
    <row r="176" spans="1:72" ht="15">
      <c r="A176" s="70" t="s">
        <v>362</v>
      </c>
      <c r="B176" s="70" t="s">
        <v>9</v>
      </c>
      <c r="E176" s="54"/>
      <c r="G176" s="54"/>
      <c r="I176" s="54"/>
      <c r="K176" s="27">
        <v>45</v>
      </c>
      <c r="M176" s="27">
        <v>34</v>
      </c>
      <c r="O176" s="27">
        <v>38</v>
      </c>
      <c r="Q176" s="27"/>
      <c r="S176" s="27"/>
      <c r="U176" s="27"/>
      <c r="W176" s="27"/>
      <c r="Y176" s="27"/>
      <c r="AA176" s="27"/>
      <c r="AC176" s="27"/>
      <c r="AE176" s="27"/>
      <c r="AG176" s="58">
        <v>45</v>
      </c>
      <c r="AI176" s="58">
        <v>35</v>
      </c>
      <c r="AK176" s="58"/>
      <c r="AM176" s="58">
        <v>48</v>
      </c>
      <c r="AO176" s="58">
        <v>37</v>
      </c>
      <c r="AQ176" s="54" t="s">
        <v>331</v>
      </c>
      <c r="BO176" s="26">
        <f t="shared" si="12"/>
        <v>0</v>
      </c>
      <c r="BP176" s="54">
        <f t="shared" si="13"/>
        <v>0</v>
      </c>
      <c r="BQ176" s="6">
        <f t="shared" si="14"/>
        <v>0</v>
      </c>
      <c r="BR176" s="6">
        <f t="shared" si="15"/>
        <v>0</v>
      </c>
      <c r="BS176" s="54">
        <f t="shared" si="16"/>
        <v>0</v>
      </c>
      <c r="BT176" s="13">
        <f t="shared" si="17"/>
        <v>0</v>
      </c>
    </row>
    <row r="177" spans="1:72" ht="15">
      <c r="A177" s="66" t="s">
        <v>671</v>
      </c>
      <c r="B177" s="80" t="s">
        <v>2</v>
      </c>
      <c r="C177" s="22"/>
      <c r="E177" s="54"/>
      <c r="G177" s="54"/>
      <c r="I177" s="54"/>
      <c r="K177" s="27"/>
      <c r="M177" s="27"/>
      <c r="O177" s="27"/>
      <c r="Q177" s="27"/>
      <c r="S177" s="27"/>
      <c r="U177" s="27"/>
      <c r="W177" s="27"/>
      <c r="Y177" s="27"/>
      <c r="AA177" s="27"/>
      <c r="AC177" s="27"/>
      <c r="AE177" s="27"/>
      <c r="AG177" s="58"/>
      <c r="AI177" s="58"/>
      <c r="AK177" s="58"/>
      <c r="AM177" s="58"/>
      <c r="AO177" s="58"/>
      <c r="BK177" s="54">
        <v>45</v>
      </c>
      <c r="BO177" s="26">
        <f t="shared" si="12"/>
        <v>0</v>
      </c>
      <c r="BP177" s="54">
        <f t="shared" si="13"/>
        <v>0</v>
      </c>
      <c r="BQ177" s="6">
        <f t="shared" si="14"/>
        <v>0</v>
      </c>
      <c r="BR177" s="6">
        <f t="shared" si="15"/>
        <v>0</v>
      </c>
      <c r="BS177" s="54">
        <f t="shared" si="16"/>
        <v>0</v>
      </c>
      <c r="BT177" s="13">
        <f t="shared" si="17"/>
        <v>0</v>
      </c>
    </row>
    <row r="178" spans="1:72" ht="15">
      <c r="A178" s="70" t="s">
        <v>326</v>
      </c>
      <c r="B178" s="78" t="s">
        <v>3</v>
      </c>
      <c r="C178" s="22"/>
      <c r="E178" s="54"/>
      <c r="G178" s="27">
        <v>37</v>
      </c>
      <c r="I178" s="27">
        <v>40</v>
      </c>
      <c r="K178" s="27"/>
      <c r="M178" s="27"/>
      <c r="O178" s="27"/>
      <c r="Q178" s="58">
        <v>54</v>
      </c>
      <c r="S178" s="58"/>
      <c r="U178" s="58"/>
      <c r="W178" s="58"/>
      <c r="Y178" s="58">
        <v>39</v>
      </c>
      <c r="AA178" s="58"/>
      <c r="AC178" s="58"/>
      <c r="AE178" s="58"/>
      <c r="AG178" s="58"/>
      <c r="AI178" s="58"/>
      <c r="AK178" s="58"/>
      <c r="AM178" s="58"/>
      <c r="AO178" s="58"/>
      <c r="AS178" s="58">
        <v>41</v>
      </c>
      <c r="AU178" s="54">
        <v>45</v>
      </c>
      <c r="BO178" s="26">
        <f t="shared" si="12"/>
        <v>0</v>
      </c>
      <c r="BP178" s="54">
        <f t="shared" si="13"/>
        <v>0</v>
      </c>
      <c r="BQ178" s="6">
        <f t="shared" si="14"/>
        <v>0</v>
      </c>
      <c r="BR178" s="6">
        <f t="shared" si="15"/>
        <v>0</v>
      </c>
      <c r="BS178" s="54">
        <f t="shared" si="16"/>
        <v>0</v>
      </c>
      <c r="BT178" s="13">
        <f t="shared" si="17"/>
        <v>0</v>
      </c>
    </row>
    <row r="179" spans="1:72" ht="15">
      <c r="A179" s="70" t="s">
        <v>327</v>
      </c>
      <c r="B179" t="s">
        <v>11</v>
      </c>
      <c r="C179" s="22"/>
      <c r="E179" s="54"/>
      <c r="G179" s="27" t="s">
        <v>7</v>
      </c>
      <c r="I179" s="58"/>
      <c r="K179" s="25">
        <v>20</v>
      </c>
      <c r="L179" s="5">
        <v>11</v>
      </c>
      <c r="M179" s="25">
        <v>15</v>
      </c>
      <c r="N179" s="5">
        <v>16</v>
      </c>
      <c r="O179" s="54">
        <v>23</v>
      </c>
      <c r="P179" s="5">
        <v>8</v>
      </c>
      <c r="Q179" s="54"/>
      <c r="S179" s="54">
        <v>18</v>
      </c>
      <c r="T179" s="15">
        <v>13</v>
      </c>
      <c r="U179" s="54">
        <v>26</v>
      </c>
      <c r="V179" s="15">
        <v>5</v>
      </c>
      <c r="W179" s="54"/>
      <c r="Y179" s="54"/>
      <c r="AA179" s="54"/>
      <c r="AC179" s="54"/>
      <c r="AE179" s="54"/>
      <c r="AG179" s="58">
        <v>37</v>
      </c>
      <c r="AI179" s="58">
        <v>32</v>
      </c>
      <c r="AK179" s="58"/>
      <c r="AM179" s="54">
        <v>8</v>
      </c>
      <c r="AN179" s="23">
        <v>32</v>
      </c>
      <c r="AO179" s="54">
        <v>26</v>
      </c>
      <c r="AP179" s="23">
        <v>5</v>
      </c>
      <c r="AQ179" s="54">
        <v>22</v>
      </c>
      <c r="AR179" s="53">
        <v>9</v>
      </c>
      <c r="AW179" s="54">
        <v>29</v>
      </c>
      <c r="AX179" s="53">
        <v>2</v>
      </c>
      <c r="AY179" s="54">
        <v>18</v>
      </c>
      <c r="AZ179" s="53">
        <v>13</v>
      </c>
      <c r="BA179" s="54">
        <v>12</v>
      </c>
      <c r="BB179" s="53">
        <v>22</v>
      </c>
      <c r="BC179" s="54">
        <v>9</v>
      </c>
      <c r="BD179" s="53">
        <v>29</v>
      </c>
      <c r="BE179" s="54">
        <v>11</v>
      </c>
      <c r="BF179" s="53">
        <v>24</v>
      </c>
      <c r="BG179" s="54">
        <v>11</v>
      </c>
      <c r="BH179" s="69">
        <v>24</v>
      </c>
      <c r="BM179" s="54">
        <v>16</v>
      </c>
      <c r="BO179" s="26">
        <f t="shared" si="12"/>
        <v>213</v>
      </c>
      <c r="BP179" s="54">
        <f t="shared" si="13"/>
        <v>0</v>
      </c>
      <c r="BQ179" s="6">
        <f t="shared" si="14"/>
        <v>0</v>
      </c>
      <c r="BR179" s="6">
        <f t="shared" si="15"/>
        <v>95</v>
      </c>
      <c r="BS179" s="54">
        <f t="shared" si="16"/>
        <v>82</v>
      </c>
      <c r="BT179" s="13">
        <f t="shared" si="17"/>
        <v>36</v>
      </c>
    </row>
    <row r="180" spans="1:72" ht="15">
      <c r="A180" s="81" t="s">
        <v>155</v>
      </c>
      <c r="B180" s="78" t="s">
        <v>4</v>
      </c>
      <c r="C180" s="22"/>
      <c r="E180" s="27">
        <v>69</v>
      </c>
      <c r="G180" s="58"/>
      <c r="I180" s="58"/>
      <c r="K180" s="58"/>
      <c r="M180" s="58"/>
      <c r="O180" s="58"/>
      <c r="Q180" s="58"/>
      <c r="S180" s="58"/>
      <c r="U180" s="58"/>
      <c r="W180" s="27">
        <v>44</v>
      </c>
      <c r="Y180" s="58"/>
      <c r="AA180" s="58"/>
      <c r="AC180" s="58"/>
      <c r="AE180" s="58" t="s">
        <v>7</v>
      </c>
      <c r="AG180" s="58"/>
      <c r="AI180" s="58"/>
      <c r="AK180" s="58" t="s">
        <v>7</v>
      </c>
      <c r="AM180" s="58"/>
      <c r="AO180" s="58"/>
      <c r="BK180" s="54">
        <v>44</v>
      </c>
      <c r="BO180" s="26">
        <f t="shared" si="12"/>
        <v>0</v>
      </c>
      <c r="BP180" s="54">
        <f t="shared" si="13"/>
        <v>0</v>
      </c>
      <c r="BQ180" s="6">
        <f t="shared" si="14"/>
        <v>0</v>
      </c>
      <c r="BR180" s="6">
        <f t="shared" si="15"/>
        <v>0</v>
      </c>
      <c r="BS180" s="54">
        <f t="shared" si="16"/>
        <v>0</v>
      </c>
      <c r="BT180" s="13">
        <f t="shared" si="17"/>
        <v>0</v>
      </c>
    </row>
    <row r="181" spans="1:72" ht="15">
      <c r="A181" s="66" t="s">
        <v>152</v>
      </c>
      <c r="B181" s="78" t="s">
        <v>18</v>
      </c>
      <c r="C181" s="22"/>
      <c r="E181" s="27" t="s">
        <v>7</v>
      </c>
      <c r="G181" s="54"/>
      <c r="I181" s="54"/>
      <c r="K181" s="54"/>
      <c r="M181" s="54"/>
      <c r="O181" s="54"/>
      <c r="Q181" s="54"/>
      <c r="S181" s="54"/>
      <c r="U181" s="54"/>
      <c r="W181" s="54"/>
      <c r="Y181" s="54"/>
      <c r="AA181" s="54"/>
      <c r="AC181" s="54"/>
      <c r="AE181" s="54"/>
      <c r="AG181" s="54"/>
      <c r="AI181" s="54"/>
      <c r="AK181" s="54"/>
      <c r="AM181" s="54"/>
      <c r="AO181" s="54"/>
      <c r="BO181" s="26">
        <f t="shared" si="12"/>
        <v>0</v>
      </c>
      <c r="BP181" s="54">
        <f t="shared" si="13"/>
        <v>0</v>
      </c>
      <c r="BQ181" s="6">
        <f t="shared" si="14"/>
        <v>0</v>
      </c>
      <c r="BR181" s="6">
        <f t="shared" si="15"/>
        <v>0</v>
      </c>
      <c r="BS181" s="54">
        <f t="shared" si="16"/>
        <v>0</v>
      </c>
      <c r="BT181" s="13">
        <f t="shared" si="17"/>
        <v>0</v>
      </c>
    </row>
    <row r="182" spans="1:72" ht="15">
      <c r="A182" s="70" t="s">
        <v>337</v>
      </c>
      <c r="B182" t="s">
        <v>13</v>
      </c>
      <c r="C182" s="22"/>
      <c r="E182" s="54"/>
      <c r="G182" s="54"/>
      <c r="I182" s="27">
        <v>32</v>
      </c>
      <c r="K182" s="27"/>
      <c r="M182" s="27"/>
      <c r="O182" s="27"/>
      <c r="Q182" s="27"/>
      <c r="S182" s="27"/>
      <c r="U182" s="27"/>
      <c r="W182" s="27">
        <v>36</v>
      </c>
      <c r="Y182" s="58">
        <v>41</v>
      </c>
      <c r="AA182" s="58"/>
      <c r="AC182" s="58"/>
      <c r="AE182" s="54">
        <v>21</v>
      </c>
      <c r="AF182" s="23">
        <v>10</v>
      </c>
      <c r="AG182" s="54"/>
      <c r="AI182" s="54"/>
      <c r="AK182" s="58">
        <v>36</v>
      </c>
      <c r="AM182" s="54"/>
      <c r="AO182" s="54"/>
      <c r="AS182" s="58" t="s">
        <v>7</v>
      </c>
      <c r="AU182" s="54">
        <v>12</v>
      </c>
      <c r="AV182" s="53">
        <v>22</v>
      </c>
      <c r="BI182" s="58">
        <v>34</v>
      </c>
      <c r="BO182" s="26">
        <f t="shared" si="12"/>
        <v>32</v>
      </c>
      <c r="BP182" s="54">
        <f t="shared" si="13"/>
        <v>10</v>
      </c>
      <c r="BQ182" s="6">
        <f t="shared" si="14"/>
        <v>22</v>
      </c>
      <c r="BR182" s="6">
        <f t="shared" si="15"/>
        <v>0</v>
      </c>
      <c r="BS182" s="54">
        <f t="shared" si="16"/>
        <v>0</v>
      </c>
      <c r="BT182" s="13">
        <f t="shared" si="17"/>
        <v>0</v>
      </c>
    </row>
    <row r="183" spans="1:72" ht="15">
      <c r="A183" s="70" t="s">
        <v>369</v>
      </c>
      <c r="B183" s="70" t="s">
        <v>5</v>
      </c>
      <c r="K183" s="25">
        <v>28</v>
      </c>
      <c r="L183" s="5">
        <v>3</v>
      </c>
      <c r="M183" s="25">
        <v>29</v>
      </c>
      <c r="N183" s="5">
        <v>2</v>
      </c>
      <c r="O183" s="27" t="s">
        <v>331</v>
      </c>
      <c r="Q183" s="27"/>
      <c r="S183" s="54">
        <v>26</v>
      </c>
      <c r="T183" s="15">
        <v>5</v>
      </c>
      <c r="U183" s="54"/>
      <c r="W183" s="54"/>
      <c r="Y183" s="54"/>
      <c r="AA183" s="54"/>
      <c r="AC183" s="54"/>
      <c r="AE183" s="54"/>
      <c r="AG183" s="58">
        <v>39</v>
      </c>
      <c r="AI183" s="54">
        <v>17</v>
      </c>
      <c r="AJ183" s="23">
        <v>14</v>
      </c>
      <c r="AK183" s="54"/>
      <c r="AM183" s="58">
        <v>47</v>
      </c>
      <c r="AO183" s="58">
        <v>33</v>
      </c>
      <c r="AQ183" s="54">
        <v>34</v>
      </c>
      <c r="AY183" s="54">
        <v>26</v>
      </c>
      <c r="AZ183" s="53">
        <v>5</v>
      </c>
      <c r="BA183" s="54">
        <v>44</v>
      </c>
      <c r="BE183" s="54">
        <v>28</v>
      </c>
      <c r="BF183" s="53">
        <v>3</v>
      </c>
      <c r="BO183" s="26">
        <f t="shared" si="12"/>
        <v>32</v>
      </c>
      <c r="BP183" s="54">
        <f t="shared" si="13"/>
        <v>0</v>
      </c>
      <c r="BQ183" s="6">
        <f t="shared" si="14"/>
        <v>0</v>
      </c>
      <c r="BR183" s="6">
        <f t="shared" si="15"/>
        <v>14</v>
      </c>
      <c r="BS183" s="54">
        <f t="shared" si="16"/>
        <v>18</v>
      </c>
      <c r="BT183" s="13">
        <f t="shared" si="17"/>
        <v>0</v>
      </c>
    </row>
    <row r="184" spans="1:72" ht="15">
      <c r="A184" s="70" t="s">
        <v>389</v>
      </c>
      <c r="B184" s="70" t="s">
        <v>13</v>
      </c>
      <c r="C184" s="22"/>
      <c r="E184" s="54"/>
      <c r="K184" s="25">
        <v>18</v>
      </c>
      <c r="L184" s="5">
        <v>13</v>
      </c>
      <c r="M184" s="25">
        <v>8</v>
      </c>
      <c r="N184" s="5">
        <v>32</v>
      </c>
      <c r="O184" s="54">
        <v>16</v>
      </c>
      <c r="P184" s="5">
        <v>15</v>
      </c>
      <c r="Q184" s="54"/>
      <c r="S184" s="54">
        <v>22</v>
      </c>
      <c r="T184" s="15">
        <v>9</v>
      </c>
      <c r="U184" s="58" t="s">
        <v>7</v>
      </c>
      <c r="W184" s="58"/>
      <c r="Y184" s="58"/>
      <c r="AA184" s="58"/>
      <c r="AC184" s="58"/>
      <c r="AE184" s="58"/>
      <c r="AG184" s="54">
        <v>30</v>
      </c>
      <c r="AH184" s="23">
        <v>1</v>
      </c>
      <c r="AI184" s="58">
        <v>36</v>
      </c>
      <c r="AK184" s="58"/>
      <c r="AM184" s="58">
        <v>43</v>
      </c>
      <c r="AO184" s="54">
        <v>19</v>
      </c>
      <c r="AP184" s="23">
        <v>12</v>
      </c>
      <c r="AQ184" s="54">
        <v>28</v>
      </c>
      <c r="AR184" s="53">
        <v>3</v>
      </c>
      <c r="BO184" s="26">
        <f t="shared" si="12"/>
        <v>85</v>
      </c>
      <c r="BP184" s="54">
        <f t="shared" si="13"/>
        <v>0</v>
      </c>
      <c r="BQ184" s="6">
        <f t="shared" si="14"/>
        <v>0</v>
      </c>
      <c r="BR184" s="6">
        <f t="shared" si="15"/>
        <v>18</v>
      </c>
      <c r="BS184" s="54">
        <f t="shared" si="16"/>
        <v>67</v>
      </c>
      <c r="BT184" s="13">
        <f t="shared" si="17"/>
        <v>0</v>
      </c>
    </row>
    <row r="185" spans="1:72" ht="15">
      <c r="A185" s="66" t="s">
        <v>85</v>
      </c>
      <c r="B185" t="s">
        <v>9</v>
      </c>
      <c r="C185" s="27">
        <v>51</v>
      </c>
      <c r="E185" s="58"/>
      <c r="G185" s="54"/>
      <c r="I185" s="54"/>
      <c r="K185" s="27">
        <v>46</v>
      </c>
      <c r="M185" s="27"/>
      <c r="O185" s="27" t="s">
        <v>331</v>
      </c>
      <c r="Q185" s="27"/>
      <c r="S185" s="27"/>
      <c r="U185" s="27"/>
      <c r="W185" s="27"/>
      <c r="Y185" s="27"/>
      <c r="AA185" s="27"/>
      <c r="AC185" s="27"/>
      <c r="AE185" s="27"/>
      <c r="AG185" s="27"/>
      <c r="AI185" s="27"/>
      <c r="AK185" s="27"/>
      <c r="AM185" s="27"/>
      <c r="AO185" s="58">
        <v>47</v>
      </c>
      <c r="BO185" s="26">
        <f t="shared" si="12"/>
        <v>0</v>
      </c>
      <c r="BP185" s="54">
        <f t="shared" si="13"/>
        <v>0</v>
      </c>
      <c r="BQ185" s="6">
        <f t="shared" si="14"/>
        <v>0</v>
      </c>
      <c r="BR185" s="6">
        <f t="shared" si="15"/>
        <v>0</v>
      </c>
      <c r="BS185" s="54">
        <f t="shared" si="16"/>
        <v>0</v>
      </c>
      <c r="BT185" s="13">
        <f t="shared" si="17"/>
        <v>0</v>
      </c>
    </row>
    <row r="186" spans="1:72" ht="15">
      <c r="A186" s="70" t="s">
        <v>336</v>
      </c>
      <c r="B186" s="78" t="s">
        <v>11</v>
      </c>
      <c r="E186" s="54"/>
      <c r="G186" s="54"/>
      <c r="I186" s="54">
        <v>25</v>
      </c>
      <c r="J186" s="5">
        <v>6</v>
      </c>
      <c r="K186" s="54"/>
      <c r="M186" s="54"/>
      <c r="O186" s="54"/>
      <c r="Q186" s="54"/>
      <c r="S186" s="54"/>
      <c r="U186" s="54"/>
      <c r="W186" s="54">
        <v>23</v>
      </c>
      <c r="X186" s="19">
        <v>8</v>
      </c>
      <c r="Y186" s="54"/>
      <c r="AA186" s="58">
        <v>41</v>
      </c>
      <c r="AC186" s="58"/>
      <c r="AE186" s="58">
        <v>36</v>
      </c>
      <c r="AG186" s="58"/>
      <c r="AI186" s="58"/>
      <c r="AK186" s="58">
        <v>49</v>
      </c>
      <c r="AM186" s="58"/>
      <c r="AO186" s="58"/>
      <c r="AS186" s="54">
        <v>20</v>
      </c>
      <c r="AT186" s="53">
        <v>11</v>
      </c>
      <c r="BK186" s="54">
        <v>15</v>
      </c>
      <c r="BL186" s="77">
        <v>16</v>
      </c>
      <c r="BO186" s="26">
        <f t="shared" si="12"/>
        <v>41</v>
      </c>
      <c r="BP186" s="6">
        <f t="shared" si="13"/>
        <v>41</v>
      </c>
      <c r="BQ186" s="6">
        <f t="shared" si="14"/>
        <v>0</v>
      </c>
      <c r="BR186" s="6">
        <f t="shared" si="15"/>
        <v>0</v>
      </c>
      <c r="BS186" s="6">
        <f t="shared" si="16"/>
        <v>0</v>
      </c>
      <c r="BT186" s="13">
        <f t="shared" si="17"/>
        <v>0</v>
      </c>
    </row>
    <row r="187" spans="1:72" ht="15">
      <c r="A187" s="70" t="s">
        <v>368</v>
      </c>
      <c r="B187" s="70" t="s">
        <v>13</v>
      </c>
      <c r="E187" s="54"/>
      <c r="K187" s="27">
        <v>53</v>
      </c>
      <c r="M187" s="27">
        <v>41</v>
      </c>
      <c r="O187" s="27" t="s">
        <v>331</v>
      </c>
      <c r="Q187" s="27"/>
      <c r="S187" s="58">
        <v>41</v>
      </c>
      <c r="U187" s="58">
        <v>31</v>
      </c>
      <c r="W187" s="58"/>
      <c r="Y187" s="58"/>
      <c r="AA187" s="58"/>
      <c r="AC187" s="58"/>
      <c r="AE187" s="58"/>
      <c r="AG187" s="58">
        <v>34</v>
      </c>
      <c r="AI187" s="58" t="s">
        <v>331</v>
      </c>
      <c r="AK187" s="58"/>
      <c r="AM187" s="58">
        <v>45</v>
      </c>
      <c r="AO187" s="58">
        <v>37</v>
      </c>
      <c r="AQ187" s="54" t="s">
        <v>331</v>
      </c>
      <c r="AW187" s="54">
        <v>33</v>
      </c>
      <c r="AY187" s="54" t="s">
        <v>331</v>
      </c>
      <c r="BA187" s="54">
        <v>42</v>
      </c>
      <c r="BC187" s="54">
        <v>13</v>
      </c>
      <c r="BD187" s="53">
        <v>20</v>
      </c>
      <c r="BE187" s="54">
        <v>35</v>
      </c>
      <c r="BG187" s="54">
        <v>40</v>
      </c>
      <c r="BO187" s="26">
        <f t="shared" si="12"/>
        <v>20</v>
      </c>
      <c r="BP187" s="6">
        <f t="shared" si="13"/>
        <v>0</v>
      </c>
      <c r="BQ187" s="6">
        <f t="shared" si="14"/>
        <v>0</v>
      </c>
      <c r="BR187" s="6">
        <f t="shared" si="15"/>
        <v>0</v>
      </c>
      <c r="BS187" s="6">
        <f t="shared" si="16"/>
        <v>0</v>
      </c>
      <c r="BT187" s="13">
        <f t="shared" si="17"/>
        <v>20</v>
      </c>
    </row>
    <row r="188" spans="1:72" ht="15">
      <c r="A188" s="70" t="s">
        <v>372</v>
      </c>
      <c r="B188" s="70" t="s">
        <v>10</v>
      </c>
      <c r="I188" s="54"/>
      <c r="K188" s="27">
        <v>42</v>
      </c>
      <c r="M188" s="27">
        <v>33</v>
      </c>
      <c r="O188" s="54">
        <v>29</v>
      </c>
      <c r="P188" s="5">
        <v>2</v>
      </c>
      <c r="Q188" s="54"/>
      <c r="S188" s="54">
        <v>10</v>
      </c>
      <c r="T188" s="15">
        <v>26</v>
      </c>
      <c r="U188" s="54"/>
      <c r="W188" s="54"/>
      <c r="Y188" s="54"/>
      <c r="AA188" s="54"/>
      <c r="AC188" s="54"/>
      <c r="AG188" s="58">
        <v>36</v>
      </c>
      <c r="AI188" s="58" t="s">
        <v>329</v>
      </c>
      <c r="AK188" s="58"/>
      <c r="AM188" s="58">
        <v>36</v>
      </c>
      <c r="AO188" s="24">
        <v>14</v>
      </c>
      <c r="AP188" s="23">
        <v>18</v>
      </c>
      <c r="AQ188" s="54">
        <v>24</v>
      </c>
      <c r="AR188" s="53">
        <v>7</v>
      </c>
      <c r="AY188" s="54">
        <v>21</v>
      </c>
      <c r="AZ188" s="53">
        <v>10</v>
      </c>
      <c r="BA188" s="54">
        <v>23</v>
      </c>
      <c r="BB188" s="53">
        <v>8</v>
      </c>
      <c r="BE188" s="54">
        <v>38</v>
      </c>
      <c r="BG188" s="54">
        <v>25</v>
      </c>
      <c r="BH188" s="69">
        <v>6</v>
      </c>
      <c r="BO188" s="26">
        <f t="shared" si="12"/>
        <v>77</v>
      </c>
      <c r="BP188" s="6">
        <f t="shared" si="13"/>
        <v>0</v>
      </c>
      <c r="BQ188" s="6">
        <f t="shared" si="14"/>
        <v>0</v>
      </c>
      <c r="BR188" s="6">
        <f t="shared" si="15"/>
        <v>23</v>
      </c>
      <c r="BS188" s="6">
        <f t="shared" si="16"/>
        <v>54</v>
      </c>
      <c r="BT188" s="13">
        <f t="shared" si="17"/>
        <v>0</v>
      </c>
    </row>
    <row r="189" spans="1:72" ht="15">
      <c r="A189" s="81" t="s">
        <v>36</v>
      </c>
      <c r="B189" t="s">
        <v>8</v>
      </c>
      <c r="C189" s="25">
        <v>23</v>
      </c>
      <c r="D189" s="5">
        <v>8</v>
      </c>
      <c r="E189" s="54"/>
      <c r="G189" s="6" t="s">
        <v>19</v>
      </c>
      <c r="K189" s="25">
        <v>9</v>
      </c>
      <c r="L189" s="5">
        <v>29</v>
      </c>
      <c r="M189" s="25">
        <v>9</v>
      </c>
      <c r="N189" s="5">
        <v>29</v>
      </c>
      <c r="O189" s="54">
        <v>6</v>
      </c>
      <c r="P189" s="5">
        <v>40</v>
      </c>
      <c r="Q189" s="54">
        <v>25</v>
      </c>
      <c r="R189" s="5">
        <v>6</v>
      </c>
      <c r="S189" s="54">
        <v>27</v>
      </c>
      <c r="T189" s="15">
        <v>4</v>
      </c>
      <c r="U189" s="54">
        <v>13</v>
      </c>
      <c r="V189" s="15">
        <v>20</v>
      </c>
      <c r="W189" s="54"/>
      <c r="Y189" s="54">
        <v>10</v>
      </c>
      <c r="Z189" s="17">
        <v>26</v>
      </c>
      <c r="AA189" s="54"/>
      <c r="AC189" s="54">
        <v>5</v>
      </c>
      <c r="AD189" s="23">
        <v>30</v>
      </c>
      <c r="AE189" s="54"/>
      <c r="AG189" s="54">
        <v>12</v>
      </c>
      <c r="AH189" s="23">
        <v>22</v>
      </c>
      <c r="AI189" s="58" t="s">
        <v>331</v>
      </c>
      <c r="AK189" s="58"/>
      <c r="AM189" s="54">
        <v>6</v>
      </c>
      <c r="AN189" s="23">
        <v>40</v>
      </c>
      <c r="AO189" s="58"/>
      <c r="AQ189" s="54" t="s">
        <v>331</v>
      </c>
      <c r="AW189" s="54">
        <v>24</v>
      </c>
      <c r="AX189" s="53">
        <v>7</v>
      </c>
      <c r="AY189" s="54">
        <v>12</v>
      </c>
      <c r="AZ189" s="53">
        <v>22</v>
      </c>
      <c r="BA189" s="54">
        <v>17</v>
      </c>
      <c r="BB189" s="53">
        <v>14</v>
      </c>
      <c r="BC189" s="54">
        <v>11</v>
      </c>
      <c r="BD189" s="53">
        <v>24</v>
      </c>
      <c r="BE189" s="54">
        <v>20</v>
      </c>
      <c r="BF189" s="53">
        <v>11</v>
      </c>
      <c r="BG189" s="54">
        <v>10</v>
      </c>
      <c r="BH189" s="69">
        <v>26</v>
      </c>
      <c r="BI189" s="58">
        <v>31</v>
      </c>
      <c r="BM189" s="54">
        <v>10</v>
      </c>
      <c r="BN189" s="77">
        <v>26</v>
      </c>
      <c r="BO189" s="26">
        <f t="shared" si="12"/>
        <v>384</v>
      </c>
      <c r="BP189" s="6">
        <f t="shared" si="13"/>
        <v>0</v>
      </c>
      <c r="BQ189" s="6">
        <f t="shared" si="14"/>
        <v>40</v>
      </c>
      <c r="BR189" s="6">
        <f t="shared" si="15"/>
        <v>120</v>
      </c>
      <c r="BS189" s="6">
        <f t="shared" si="16"/>
        <v>143</v>
      </c>
      <c r="BT189" s="13">
        <f t="shared" si="17"/>
        <v>51</v>
      </c>
    </row>
    <row r="190" spans="1:72" ht="15">
      <c r="A190" s="28" t="s">
        <v>475</v>
      </c>
      <c r="B190" s="70" t="s">
        <v>3</v>
      </c>
      <c r="W190" s="20">
        <v>26</v>
      </c>
      <c r="X190" s="19">
        <v>5</v>
      </c>
      <c r="AA190" s="58">
        <v>42</v>
      </c>
      <c r="AC190" s="58"/>
      <c r="AE190" s="58"/>
      <c r="AG190" s="58"/>
      <c r="AI190" s="58"/>
      <c r="AK190" s="58" t="s">
        <v>7</v>
      </c>
      <c r="AM190" s="58"/>
      <c r="AO190" s="58"/>
      <c r="BO190" s="26">
        <f t="shared" si="12"/>
        <v>5</v>
      </c>
      <c r="BP190" s="6">
        <f t="shared" si="13"/>
        <v>5</v>
      </c>
      <c r="BQ190" s="6">
        <f t="shared" si="14"/>
        <v>0</v>
      </c>
      <c r="BR190" s="6">
        <f t="shared" si="15"/>
        <v>0</v>
      </c>
      <c r="BS190" s="6">
        <f t="shared" si="16"/>
        <v>0</v>
      </c>
      <c r="BT190" s="13">
        <f t="shared" si="17"/>
        <v>0</v>
      </c>
    </row>
    <row r="191" spans="1:72" ht="15">
      <c r="A191" s="66" t="s">
        <v>559</v>
      </c>
      <c r="B191" s="81" t="s">
        <v>9</v>
      </c>
      <c r="E191" s="54"/>
      <c r="G191" s="54"/>
      <c r="I191" s="54"/>
      <c r="K191" s="54"/>
      <c r="M191" s="54"/>
      <c r="O191" s="54"/>
      <c r="Q191" s="54"/>
      <c r="S191" s="54"/>
      <c r="U191" s="54"/>
      <c r="W191" s="54"/>
      <c r="Y191" s="54"/>
      <c r="AA191" s="54"/>
      <c r="AC191" s="54"/>
      <c r="AE191" s="54"/>
      <c r="AG191" s="54"/>
      <c r="AI191" s="54"/>
      <c r="AK191" s="58">
        <v>34</v>
      </c>
      <c r="AM191" s="54"/>
      <c r="AO191" s="54"/>
      <c r="BK191" s="54">
        <v>38</v>
      </c>
      <c r="BO191" s="26">
        <f t="shared" si="12"/>
        <v>0</v>
      </c>
      <c r="BP191" s="6">
        <f t="shared" si="13"/>
        <v>0</v>
      </c>
      <c r="BQ191" s="6">
        <f t="shared" si="14"/>
        <v>0</v>
      </c>
      <c r="BR191" s="6">
        <f t="shared" si="15"/>
        <v>0</v>
      </c>
      <c r="BS191" s="6">
        <f t="shared" si="16"/>
        <v>0</v>
      </c>
      <c r="BT191" s="13">
        <f t="shared" si="17"/>
        <v>0</v>
      </c>
    </row>
    <row r="192" spans="1:72" ht="15">
      <c r="A192" s="81" t="s">
        <v>479</v>
      </c>
      <c r="B192" s="81" t="s">
        <v>5</v>
      </c>
      <c r="G192" s="54"/>
      <c r="I192" s="54"/>
      <c r="K192" s="54"/>
      <c r="M192" s="54"/>
      <c r="O192" s="54"/>
      <c r="Q192" s="54"/>
      <c r="S192" s="54"/>
      <c r="U192" s="54"/>
      <c r="W192" s="54"/>
      <c r="Y192" s="54"/>
      <c r="AA192" s="58">
        <v>51</v>
      </c>
      <c r="AC192" s="58"/>
      <c r="AE192" s="58"/>
      <c r="AG192" s="58"/>
      <c r="AI192" s="58"/>
      <c r="AK192" s="58" t="s">
        <v>7</v>
      </c>
      <c r="AM192" s="58"/>
      <c r="AO192" s="58"/>
      <c r="AS192" s="58" t="s">
        <v>7</v>
      </c>
      <c r="BO192" s="26">
        <f t="shared" si="12"/>
        <v>0</v>
      </c>
      <c r="BP192" s="6">
        <f t="shared" si="13"/>
        <v>0</v>
      </c>
      <c r="BQ192" s="6">
        <f t="shared" si="14"/>
        <v>0</v>
      </c>
      <c r="BR192" s="6">
        <f t="shared" si="15"/>
        <v>0</v>
      </c>
      <c r="BS192" s="6">
        <f t="shared" si="16"/>
        <v>0</v>
      </c>
      <c r="BT192" s="13">
        <f t="shared" si="17"/>
        <v>0</v>
      </c>
    </row>
    <row r="193" spans="1:72" ht="15">
      <c r="A193" s="70" t="s">
        <v>360</v>
      </c>
      <c r="B193" s="70" t="s">
        <v>6</v>
      </c>
      <c r="K193" s="27">
        <v>55</v>
      </c>
      <c r="M193" s="27"/>
      <c r="O193" s="27" t="s">
        <v>331</v>
      </c>
      <c r="Q193" s="27"/>
      <c r="S193" s="27"/>
      <c r="U193" s="27"/>
      <c r="W193" s="27"/>
      <c r="Y193" s="27"/>
      <c r="AA193" s="27"/>
      <c r="AC193" s="27"/>
      <c r="AE193" s="27"/>
      <c r="AG193" s="27"/>
      <c r="AI193" s="58" t="s">
        <v>331</v>
      </c>
      <c r="AK193" s="58"/>
      <c r="AM193" s="58">
        <v>51</v>
      </c>
      <c r="AO193" s="58">
        <v>49</v>
      </c>
      <c r="AQ193" s="54" t="s">
        <v>329</v>
      </c>
      <c r="BO193" s="26">
        <f t="shared" si="12"/>
        <v>0</v>
      </c>
      <c r="BP193" s="6">
        <f t="shared" si="13"/>
        <v>0</v>
      </c>
      <c r="BQ193" s="6">
        <f t="shared" si="14"/>
        <v>0</v>
      </c>
      <c r="BR193" s="6">
        <f t="shared" si="15"/>
        <v>0</v>
      </c>
      <c r="BS193" s="6">
        <f t="shared" si="16"/>
        <v>0</v>
      </c>
      <c r="BT193" s="13">
        <f t="shared" si="17"/>
        <v>0</v>
      </c>
    </row>
    <row r="194" spans="1:72" ht="15">
      <c r="A194" s="81" t="s">
        <v>539</v>
      </c>
      <c r="B194" s="81" t="s">
        <v>5</v>
      </c>
      <c r="K194" s="54"/>
      <c r="M194" s="54"/>
      <c r="O194" s="54"/>
      <c r="Q194" s="54"/>
      <c r="S194" s="54"/>
      <c r="U194" s="54"/>
      <c r="W194" s="54"/>
      <c r="Y194" s="54"/>
      <c r="AA194" s="54"/>
      <c r="AC194" s="54"/>
      <c r="AE194" s="54"/>
      <c r="AG194" s="58">
        <v>47</v>
      </c>
      <c r="AI194" s="58"/>
      <c r="AK194" s="58"/>
      <c r="AM194" s="58"/>
      <c r="AO194" s="58"/>
      <c r="BO194" s="26">
        <f>+D194+F194+H194+J194+L194+N194+P194+R194+T194+V194+Z194+X194+AB194+AD194+AF194+AH194+AJ194+AL194+AN194+AP194+AR194+AT194+AV194+AX194+AZ194+BB194+BD194+BF194+BH194+BJ194+BL194+BN194</f>
        <v>0</v>
      </c>
      <c r="BP194" s="6">
        <f aca="true" t="shared" si="18" ref="BP194:BP206">+F194+J194+X194+AB194+AF194+AL194+AT194+BL194</f>
        <v>0</v>
      </c>
      <c r="BQ194" s="6">
        <f aca="true" t="shared" si="19" ref="BQ194:BQ206">+D194+H194+R194+Z194+AV194+BJ194</f>
        <v>0</v>
      </c>
      <c r="BR194" s="6">
        <f aca="true" t="shared" si="20" ref="BR194:BR206">+P194+AJ194+AN194+AR194+BB194+BH194</f>
        <v>0</v>
      </c>
      <c r="BS194" s="6">
        <f aca="true" t="shared" si="21" ref="BS194:BS206">+L194+N194+T194+AH194+AP194+AZ194+BF194+BN194</f>
        <v>0</v>
      </c>
      <c r="BT194" s="13">
        <f aca="true" t="shared" si="22" ref="BT194:BT206">+V194+AX194+BD194</f>
        <v>0</v>
      </c>
    </row>
    <row r="195" spans="1:72" ht="15">
      <c r="A195" s="66" t="s">
        <v>154</v>
      </c>
      <c r="B195" s="78" t="s">
        <v>18</v>
      </c>
      <c r="E195" s="27">
        <v>68</v>
      </c>
      <c r="G195" s="54"/>
      <c r="I195" s="54"/>
      <c r="K195" s="54"/>
      <c r="M195" s="54"/>
      <c r="O195" s="54"/>
      <c r="Q195" s="54"/>
      <c r="S195" s="54"/>
      <c r="U195" s="54"/>
      <c r="W195" s="54"/>
      <c r="Y195" s="54"/>
      <c r="AA195" s="54"/>
      <c r="AC195" s="54"/>
      <c r="AE195" s="54"/>
      <c r="AG195" s="54"/>
      <c r="AI195" s="54"/>
      <c r="AK195" s="54"/>
      <c r="AM195" s="54"/>
      <c r="AO195" s="54"/>
      <c r="BO195" s="26">
        <f>+D195+F195+H195+J195+L195+N195+P195+R195+T195+V195+Z195+X195+AB195+AD195+AF195+AH195+AJ195+AL195+AN195+AP195+AR195+AT195+AV195+AX195+AZ195+BB195+BD195+BF195+BH195+BJ195+BL195+BN195</f>
        <v>0</v>
      </c>
      <c r="BP195" s="6">
        <f t="shared" si="18"/>
        <v>0</v>
      </c>
      <c r="BQ195" s="6">
        <f t="shared" si="19"/>
        <v>0</v>
      </c>
      <c r="BR195" s="6">
        <f t="shared" si="20"/>
        <v>0</v>
      </c>
      <c r="BS195" s="6">
        <f t="shared" si="21"/>
        <v>0</v>
      </c>
      <c r="BT195" s="13">
        <f t="shared" si="22"/>
        <v>0</v>
      </c>
    </row>
    <row r="196" spans="1:72" ht="15">
      <c r="A196" s="70" t="s">
        <v>328</v>
      </c>
      <c r="B196" s="78" t="s">
        <v>8</v>
      </c>
      <c r="E196" s="54"/>
      <c r="G196" s="27" t="s">
        <v>7</v>
      </c>
      <c r="I196" s="54"/>
      <c r="K196" s="54"/>
      <c r="M196" s="54"/>
      <c r="O196" s="54"/>
      <c r="Q196" s="54"/>
      <c r="S196" s="54"/>
      <c r="U196" s="54"/>
      <c r="W196" s="54"/>
      <c r="Y196" s="54"/>
      <c r="AA196" s="54"/>
      <c r="AC196" s="54"/>
      <c r="AE196" s="54"/>
      <c r="AG196" s="54"/>
      <c r="AI196" s="54"/>
      <c r="AK196" s="54"/>
      <c r="AM196" s="54"/>
      <c r="AO196" s="54"/>
      <c r="AS196" s="58" t="s">
        <v>352</v>
      </c>
      <c r="BO196" s="26">
        <f>+D196+F196+H196+J196+L196+N196+P196+R196+T196+V196+Z196+X196+AB196+AD196+AF196+AH196+AJ196+AL196+AN196+AP196+AR196+AT196+AV196+AX196+AZ196+BB196+BD196+BF196+BH196+BJ196+BL196+BN196</f>
        <v>0</v>
      </c>
      <c r="BP196" s="6">
        <f t="shared" si="18"/>
        <v>0</v>
      </c>
      <c r="BQ196" s="6">
        <f t="shared" si="19"/>
        <v>0</v>
      </c>
      <c r="BR196" s="6">
        <f t="shared" si="20"/>
        <v>0</v>
      </c>
      <c r="BS196" s="6">
        <f t="shared" si="21"/>
        <v>0</v>
      </c>
      <c r="BT196" s="13">
        <f t="shared" si="22"/>
        <v>0</v>
      </c>
    </row>
    <row r="197" spans="1:72" ht="15">
      <c r="A197" s="70" t="s">
        <v>370</v>
      </c>
      <c r="B197" s="70" t="s">
        <v>5</v>
      </c>
      <c r="E197" s="54"/>
      <c r="K197" s="27">
        <v>48</v>
      </c>
      <c r="M197" s="27">
        <v>37</v>
      </c>
      <c r="O197" s="6">
        <v>25</v>
      </c>
      <c r="P197" s="5">
        <v>6</v>
      </c>
      <c r="S197" s="58">
        <v>43</v>
      </c>
      <c r="U197" s="58"/>
      <c r="W197" s="58"/>
      <c r="Y197" s="58"/>
      <c r="AA197" s="58"/>
      <c r="AC197" s="58"/>
      <c r="AE197" s="58"/>
      <c r="AG197" s="58">
        <v>40</v>
      </c>
      <c r="AI197" s="58" t="s">
        <v>331</v>
      </c>
      <c r="AK197" s="58"/>
      <c r="AM197" s="58">
        <v>42</v>
      </c>
      <c r="AO197" s="58">
        <v>44</v>
      </c>
      <c r="AQ197" s="54">
        <v>33</v>
      </c>
      <c r="BC197" s="54">
        <v>26</v>
      </c>
      <c r="BD197" s="53">
        <v>5</v>
      </c>
      <c r="BE197" s="54">
        <v>21</v>
      </c>
      <c r="BF197" s="53">
        <v>10</v>
      </c>
      <c r="BG197" s="54">
        <v>35</v>
      </c>
      <c r="BO197" s="26">
        <f>+D197+F197+H197+J197+L197+N197+P197+R197+T197+V197+Z197+X197+AB197+AD197+AF197+AH197+AJ197+AL197+AN197+AP197+AR197+AT197+AV197+AX197+AZ197+BB197+BD197+BF197+BH197+BJ197+BL197+BN197</f>
        <v>21</v>
      </c>
      <c r="BP197" s="6">
        <f t="shared" si="18"/>
        <v>0</v>
      </c>
      <c r="BQ197" s="6">
        <f t="shared" si="19"/>
        <v>0</v>
      </c>
      <c r="BR197" s="6">
        <f t="shared" si="20"/>
        <v>6</v>
      </c>
      <c r="BS197" s="6">
        <f t="shared" si="21"/>
        <v>10</v>
      </c>
      <c r="BT197" s="13">
        <f t="shared" si="22"/>
        <v>5</v>
      </c>
    </row>
    <row r="198" spans="1:72" ht="15">
      <c r="A198" s="81" t="s">
        <v>38</v>
      </c>
      <c r="B198" t="s">
        <v>11</v>
      </c>
      <c r="C198" s="25">
        <v>18</v>
      </c>
      <c r="D198" s="5">
        <v>13</v>
      </c>
      <c r="E198" s="25">
        <v>6</v>
      </c>
      <c r="F198" s="5">
        <v>40</v>
      </c>
      <c r="G198" s="27" t="s">
        <v>7</v>
      </c>
      <c r="I198" s="6">
        <v>8</v>
      </c>
      <c r="J198" s="5">
        <v>32</v>
      </c>
      <c r="K198" s="25">
        <v>2</v>
      </c>
      <c r="L198" s="5">
        <v>80</v>
      </c>
      <c r="M198" s="25">
        <v>2</v>
      </c>
      <c r="N198" s="5">
        <v>80</v>
      </c>
      <c r="O198" s="54">
        <v>1</v>
      </c>
      <c r="P198" s="5">
        <v>100</v>
      </c>
      <c r="Q198" s="54">
        <v>7</v>
      </c>
      <c r="R198" s="5">
        <v>36</v>
      </c>
      <c r="S198" s="54">
        <v>1</v>
      </c>
      <c r="T198" s="15">
        <v>100</v>
      </c>
      <c r="U198" s="54">
        <v>1</v>
      </c>
      <c r="V198" s="15">
        <v>100</v>
      </c>
      <c r="W198" s="27" t="s">
        <v>7</v>
      </c>
      <c r="Y198" s="54">
        <v>7</v>
      </c>
      <c r="Z198" s="17">
        <v>36</v>
      </c>
      <c r="AA198" s="58" t="s">
        <v>7</v>
      </c>
      <c r="AC198" s="54">
        <v>5</v>
      </c>
      <c r="AD198" s="23">
        <v>30</v>
      </c>
      <c r="AE198" s="58" t="s">
        <v>7</v>
      </c>
      <c r="AG198" s="54">
        <v>1</v>
      </c>
      <c r="AH198" s="23">
        <v>100</v>
      </c>
      <c r="AI198" s="54">
        <v>2</v>
      </c>
      <c r="AJ198" s="23">
        <v>80</v>
      </c>
      <c r="AK198" s="58" t="s">
        <v>7</v>
      </c>
      <c r="AM198" s="54">
        <v>1</v>
      </c>
      <c r="AN198" s="23">
        <v>100</v>
      </c>
      <c r="AO198" s="54">
        <v>3</v>
      </c>
      <c r="AP198" s="23">
        <v>60</v>
      </c>
      <c r="AQ198" s="54">
        <v>1</v>
      </c>
      <c r="AR198" s="53">
        <v>100</v>
      </c>
      <c r="AS198" s="58" t="s">
        <v>352</v>
      </c>
      <c r="AU198" s="54">
        <v>18</v>
      </c>
      <c r="AV198" s="53">
        <v>13</v>
      </c>
      <c r="AW198" s="54">
        <v>6</v>
      </c>
      <c r="AX198" s="53">
        <v>40</v>
      </c>
      <c r="AY198" s="54">
        <v>1</v>
      </c>
      <c r="AZ198" s="53">
        <v>100</v>
      </c>
      <c r="BA198" s="54">
        <v>2</v>
      </c>
      <c r="BB198" s="53">
        <v>80</v>
      </c>
      <c r="BC198" s="54">
        <v>2</v>
      </c>
      <c r="BD198" s="53">
        <v>80</v>
      </c>
      <c r="BE198" s="54">
        <v>2</v>
      </c>
      <c r="BF198" s="53">
        <v>80</v>
      </c>
      <c r="BG198" s="54">
        <v>1</v>
      </c>
      <c r="BH198" s="69">
        <v>100</v>
      </c>
      <c r="BI198" s="54">
        <v>3</v>
      </c>
      <c r="BJ198" s="77">
        <v>60</v>
      </c>
      <c r="BK198" s="54">
        <v>17</v>
      </c>
      <c r="BL198" s="77">
        <v>14</v>
      </c>
      <c r="BM198" s="54">
        <v>4</v>
      </c>
      <c r="BN198" s="77">
        <v>50</v>
      </c>
      <c r="BO198" s="26">
        <f>+D198+F198+H198+J198+L198+N198+P198+R198+T198+V198+Z198+X198+AB198+AD198+AF198+AH198+AJ198+AL198+AN198+AP198+AR198+AT198+AV198+AX198+AZ198+BB198+BD198+BF198+BH198+BJ198+BL198+BN198</f>
        <v>1704</v>
      </c>
      <c r="BP198" s="6">
        <f t="shared" si="18"/>
        <v>86</v>
      </c>
      <c r="BQ198" s="6">
        <f t="shared" si="19"/>
        <v>158</v>
      </c>
      <c r="BR198" s="6">
        <f t="shared" si="20"/>
        <v>560</v>
      </c>
      <c r="BS198" s="6">
        <f t="shared" si="21"/>
        <v>650</v>
      </c>
      <c r="BT198" s="13">
        <f t="shared" si="22"/>
        <v>220</v>
      </c>
    </row>
    <row r="199" spans="1:72" ht="15">
      <c r="A199" s="81" t="s">
        <v>131</v>
      </c>
      <c r="B199" s="78" t="s">
        <v>3</v>
      </c>
      <c r="E199" s="27">
        <v>57</v>
      </c>
      <c r="W199" s="27" t="s">
        <v>7</v>
      </c>
      <c r="AA199" s="24">
        <v>13</v>
      </c>
      <c r="AB199" s="23">
        <v>20</v>
      </c>
      <c r="AE199" s="24">
        <v>22</v>
      </c>
      <c r="AF199" s="23">
        <v>9</v>
      </c>
      <c r="AK199" s="54">
        <v>18</v>
      </c>
      <c r="AL199" s="23">
        <v>13</v>
      </c>
      <c r="AS199" s="58">
        <v>39</v>
      </c>
      <c r="AW199" s="58" t="s">
        <v>7</v>
      </c>
      <c r="AY199" s="54">
        <v>36</v>
      </c>
      <c r="BO199" s="26">
        <f>+D199+F199+H199+J199+L199+N199+P199+R199+T199+V199+Z199+X199+AB199+AD199+AF199+AH199+AJ199+AL199+AN199+AP199+AR199+AT199+AV199+AX199+AZ199+BB199+BD199+BF199+BH199+BJ199+BL199+BN199</f>
        <v>42</v>
      </c>
      <c r="BP199" s="6">
        <f t="shared" si="18"/>
        <v>42</v>
      </c>
      <c r="BQ199" s="6">
        <f t="shared" si="19"/>
        <v>0</v>
      </c>
      <c r="BR199" s="6">
        <f t="shared" si="20"/>
        <v>0</v>
      </c>
      <c r="BS199" s="6">
        <f t="shared" si="21"/>
        <v>0</v>
      </c>
      <c r="BT199" s="13">
        <f t="shared" si="22"/>
        <v>0</v>
      </c>
    </row>
    <row r="200" spans="1:72" ht="15">
      <c r="A200" s="78" t="s">
        <v>136</v>
      </c>
      <c r="B200" s="78" t="s">
        <v>13</v>
      </c>
      <c r="E200" s="25">
        <v>28</v>
      </c>
      <c r="F200" s="5">
        <v>3</v>
      </c>
      <c r="G200" s="58"/>
      <c r="I200" s="6">
        <v>27</v>
      </c>
      <c r="J200" s="5">
        <v>4</v>
      </c>
      <c r="W200" s="27">
        <v>34</v>
      </c>
      <c r="AA200" s="54"/>
      <c r="AC200" s="54"/>
      <c r="AE200" s="54">
        <v>24</v>
      </c>
      <c r="AF200" s="23">
        <v>7</v>
      </c>
      <c r="AG200" s="54"/>
      <c r="AI200" s="54"/>
      <c r="AK200" s="54">
        <v>23</v>
      </c>
      <c r="AL200" s="23">
        <v>8</v>
      </c>
      <c r="AM200" s="54"/>
      <c r="AO200" s="54"/>
      <c r="AS200" s="58">
        <v>45</v>
      </c>
      <c r="AU200" s="54">
        <v>44</v>
      </c>
      <c r="BO200" s="26">
        <f>+D200+F200+H200+J200+L200+N200+P200+R200+T200+V200+Z200+X200+AB200+AD200+AF200+AH200+AJ200+AL200+AN200+AP200+AR200+AT200+AV200+AX200+AZ200+BB200+BD200+BF200+BH200+BJ200+BL200+BN200</f>
        <v>22</v>
      </c>
      <c r="BP200" s="6">
        <f t="shared" si="18"/>
        <v>22</v>
      </c>
      <c r="BQ200" s="6">
        <f t="shared" si="19"/>
        <v>0</v>
      </c>
      <c r="BR200" s="6">
        <f t="shared" si="20"/>
        <v>0</v>
      </c>
      <c r="BS200" s="6">
        <f t="shared" si="21"/>
        <v>0</v>
      </c>
      <c r="BT200" s="13">
        <f t="shared" si="22"/>
        <v>0</v>
      </c>
    </row>
    <row r="201" spans="1:72" ht="15">
      <c r="A201" s="81" t="s">
        <v>34</v>
      </c>
      <c r="B201" s="78" t="s">
        <v>1</v>
      </c>
      <c r="C201" s="25">
        <v>8</v>
      </c>
      <c r="D201" s="5">
        <v>32</v>
      </c>
      <c r="E201" s="27">
        <v>35</v>
      </c>
      <c r="G201" s="6">
        <v>1</v>
      </c>
      <c r="H201" s="5">
        <v>100</v>
      </c>
      <c r="I201" s="27">
        <v>31</v>
      </c>
      <c r="K201" s="27"/>
      <c r="M201" s="27"/>
      <c r="O201" s="27"/>
      <c r="Q201" s="54">
        <v>1</v>
      </c>
      <c r="R201" s="5">
        <v>100</v>
      </c>
      <c r="S201" s="54"/>
      <c r="U201" s="54"/>
      <c r="W201" s="27" t="s">
        <v>7</v>
      </c>
      <c r="Y201" s="54">
        <v>1</v>
      </c>
      <c r="Z201" s="17">
        <v>100</v>
      </c>
      <c r="AA201" s="54">
        <v>18</v>
      </c>
      <c r="AB201" s="23">
        <v>13</v>
      </c>
      <c r="AC201" s="54">
        <v>5</v>
      </c>
      <c r="AD201" s="23">
        <v>30</v>
      </c>
      <c r="AE201" s="22" t="s">
        <v>7</v>
      </c>
      <c r="AG201" s="22"/>
      <c r="AI201" s="22"/>
      <c r="AK201" s="54">
        <v>20</v>
      </c>
      <c r="AL201" s="23">
        <v>11</v>
      </c>
      <c r="AM201" s="22"/>
      <c r="AO201" s="22"/>
      <c r="AS201" s="58">
        <v>44</v>
      </c>
      <c r="AU201" s="54">
        <v>10</v>
      </c>
      <c r="AV201" s="53">
        <v>26</v>
      </c>
      <c r="AW201" s="54">
        <v>15</v>
      </c>
      <c r="AX201" s="53">
        <v>16</v>
      </c>
      <c r="BA201" s="54">
        <v>18</v>
      </c>
      <c r="BB201" s="53">
        <v>13</v>
      </c>
      <c r="BI201" s="58" t="s">
        <v>7</v>
      </c>
      <c r="BK201" s="54">
        <v>19</v>
      </c>
      <c r="BL201" s="77">
        <v>12</v>
      </c>
      <c r="BO201" s="26">
        <f>+D201+F201+H201+J201+L201+N201+P201+R201+T201+V201+Z201+X201+AB201+AD201+AF201+AH201+AJ201+AL201+AN201+AP201+AR201+AT201+AV201+AX201+AZ201+BB201+BD201+BF201+BH201+BJ201+BL201+BN201</f>
        <v>453</v>
      </c>
      <c r="BP201" s="6">
        <f t="shared" si="18"/>
        <v>36</v>
      </c>
      <c r="BQ201" s="6">
        <f t="shared" si="19"/>
        <v>358</v>
      </c>
      <c r="BR201" s="6">
        <f t="shared" si="20"/>
        <v>13</v>
      </c>
      <c r="BS201" s="6">
        <f t="shared" si="21"/>
        <v>0</v>
      </c>
      <c r="BT201" s="13">
        <f t="shared" si="22"/>
        <v>16</v>
      </c>
    </row>
    <row r="202" spans="1:72" ht="15">
      <c r="A202" s="81" t="s">
        <v>557</v>
      </c>
      <c r="B202" s="81" t="s">
        <v>16</v>
      </c>
      <c r="AG202" s="54"/>
      <c r="AI202" s="54"/>
      <c r="AK202" s="58" t="s">
        <v>7</v>
      </c>
      <c r="AM202" s="54"/>
      <c r="AO202" s="54"/>
      <c r="BO202" s="26">
        <f>+D202+F202+H202+J202+L202+N202+P202+R202+T202+V202+Z202+X202+AB202+AD202+AF202+AH202+AJ202+AL202+AN202+AP202+AR202+AT202+AV202+AX202+AZ202+BB202+BD202+BF202+BH202+BJ202+BL202+BN202</f>
        <v>0</v>
      </c>
      <c r="BP202" s="6">
        <f t="shared" si="18"/>
        <v>0</v>
      </c>
      <c r="BQ202" s="6">
        <f t="shared" si="19"/>
        <v>0</v>
      </c>
      <c r="BR202" s="6">
        <f t="shared" si="20"/>
        <v>0</v>
      </c>
      <c r="BS202" s="6">
        <f t="shared" si="21"/>
        <v>0</v>
      </c>
      <c r="BT202" s="13">
        <f t="shared" si="22"/>
        <v>0</v>
      </c>
    </row>
    <row r="203" spans="1:72" ht="15">
      <c r="A203" s="81" t="s">
        <v>77</v>
      </c>
      <c r="B203" t="s">
        <v>4</v>
      </c>
      <c r="C203" s="27">
        <v>53</v>
      </c>
      <c r="E203" s="25">
        <v>7</v>
      </c>
      <c r="F203" s="5">
        <v>36</v>
      </c>
      <c r="G203" s="27">
        <v>45</v>
      </c>
      <c r="I203" s="6">
        <v>12</v>
      </c>
      <c r="J203" s="5">
        <v>22</v>
      </c>
      <c r="U203" s="22" t="s">
        <v>249</v>
      </c>
      <c r="W203" s="20">
        <v>10</v>
      </c>
      <c r="X203" s="19">
        <v>26</v>
      </c>
      <c r="Y203" s="58">
        <v>48</v>
      </c>
      <c r="AA203" s="24">
        <v>10</v>
      </c>
      <c r="AB203" s="23">
        <v>26</v>
      </c>
      <c r="AE203" s="24">
        <v>19</v>
      </c>
      <c r="AF203" s="23">
        <v>12</v>
      </c>
      <c r="AK203" s="58" t="s">
        <v>7</v>
      </c>
      <c r="AS203" s="54">
        <v>5</v>
      </c>
      <c r="AT203" s="53">
        <v>45</v>
      </c>
      <c r="AU203" s="54">
        <v>47</v>
      </c>
      <c r="BC203" s="54">
        <v>33</v>
      </c>
      <c r="BK203" s="54">
        <v>20</v>
      </c>
      <c r="BL203" s="77">
        <v>11</v>
      </c>
      <c r="BO203" s="26">
        <f>+D203+F203+H203+J203+L203+N203+P203+R203+T203+V203+Z203+X203+AB203+AD203+AF203+AH203+AJ203+AL203+AN203+AP203+AR203+AT203+AV203+AX203+AZ203+BB203+BD203+BF203+BH203+BJ203+BL203+BN203</f>
        <v>178</v>
      </c>
      <c r="BP203" s="6">
        <f t="shared" si="18"/>
        <v>178</v>
      </c>
      <c r="BQ203" s="6">
        <f t="shared" si="19"/>
        <v>0</v>
      </c>
      <c r="BR203" s="6">
        <f t="shared" si="20"/>
        <v>0</v>
      </c>
      <c r="BS203" s="6">
        <f t="shared" si="21"/>
        <v>0</v>
      </c>
      <c r="BT203" s="13">
        <f t="shared" si="22"/>
        <v>0</v>
      </c>
    </row>
    <row r="204" spans="1:72" ht="15">
      <c r="A204" s="66" t="s">
        <v>472</v>
      </c>
      <c r="B204" s="70" t="s">
        <v>4</v>
      </c>
      <c r="G204" s="54"/>
      <c r="W204" s="58"/>
      <c r="Y204" s="58">
        <v>54</v>
      </c>
      <c r="AA204" s="58"/>
      <c r="AC204" s="58"/>
      <c r="AE204" s="58"/>
      <c r="AG204" s="58"/>
      <c r="AI204" s="58"/>
      <c r="AK204" s="58"/>
      <c r="AM204" s="58"/>
      <c r="AO204" s="58"/>
      <c r="BK204" s="54" t="s">
        <v>7</v>
      </c>
      <c r="BO204" s="26">
        <f>+D204+F204+H204+J204+L204+N204+P204+R204+T204+V204+Z204+X204+AB204+AD204+AF204+AH204+AJ204+AL204+AN204+AP204+AR204+AT204+AV204+AX204+AZ204+BB204+BD204+BF204+BH204+BJ204+BL204+BN204</f>
        <v>0</v>
      </c>
      <c r="BP204" s="6">
        <f t="shared" si="18"/>
        <v>0</v>
      </c>
      <c r="BQ204" s="6">
        <f t="shared" si="19"/>
        <v>0</v>
      </c>
      <c r="BR204" s="6">
        <f t="shared" si="20"/>
        <v>0</v>
      </c>
      <c r="BS204" s="6">
        <f t="shared" si="21"/>
        <v>0</v>
      </c>
      <c r="BT204" s="13">
        <f t="shared" si="22"/>
        <v>0</v>
      </c>
    </row>
    <row r="205" spans="1:72" ht="15">
      <c r="A205" s="81" t="s">
        <v>27</v>
      </c>
      <c r="B205" s="78" t="s">
        <v>5</v>
      </c>
      <c r="C205" s="25">
        <v>7</v>
      </c>
      <c r="D205" s="5">
        <v>36</v>
      </c>
      <c r="E205" s="58"/>
      <c r="Q205" s="6">
        <v>13</v>
      </c>
      <c r="R205" s="5">
        <v>20</v>
      </c>
      <c r="W205" s="20">
        <v>5</v>
      </c>
      <c r="X205" s="19">
        <v>45</v>
      </c>
      <c r="Y205" s="18">
        <v>8</v>
      </c>
      <c r="Z205" s="17">
        <v>32</v>
      </c>
      <c r="AA205" s="24">
        <v>7</v>
      </c>
      <c r="AB205" s="23">
        <v>36</v>
      </c>
      <c r="AE205" s="24">
        <v>7</v>
      </c>
      <c r="AF205" s="23">
        <v>36</v>
      </c>
      <c r="AK205" s="54">
        <v>4</v>
      </c>
      <c r="AL205" s="23">
        <v>50</v>
      </c>
      <c r="AS205" s="54">
        <v>6</v>
      </c>
      <c r="AT205" s="53">
        <v>40</v>
      </c>
      <c r="AU205" s="54">
        <v>3</v>
      </c>
      <c r="AV205" s="53">
        <v>60</v>
      </c>
      <c r="BI205" s="54">
        <v>11</v>
      </c>
      <c r="BJ205" s="77">
        <v>24</v>
      </c>
      <c r="BK205" s="54">
        <v>2</v>
      </c>
      <c r="BL205" s="77">
        <v>80</v>
      </c>
      <c r="BO205" s="26">
        <f>+D205+F205+H205+J205+L205+N205+P205+R205+T205+V205+Z205+X205+AB205+AD205+AF205+AH205+AJ205+AL205+AN205+AP205+AR205+AT205+AV205+AX205+AZ205+BB205+BD205+BF205+BH205+BJ205+BL205+BN205</f>
        <v>459</v>
      </c>
      <c r="BP205" s="6">
        <f t="shared" si="18"/>
        <v>287</v>
      </c>
      <c r="BQ205" s="6">
        <f t="shared" si="19"/>
        <v>172</v>
      </c>
      <c r="BR205" s="6">
        <f t="shared" si="20"/>
        <v>0</v>
      </c>
      <c r="BS205" s="6">
        <f t="shared" si="21"/>
        <v>0</v>
      </c>
      <c r="BT205" s="13">
        <f t="shared" si="22"/>
        <v>0</v>
      </c>
    </row>
    <row r="206" spans="1:72" ht="15">
      <c r="A206" s="81" t="s">
        <v>54</v>
      </c>
      <c r="B206" s="78" t="s">
        <v>2</v>
      </c>
      <c r="C206" s="27">
        <v>35</v>
      </c>
      <c r="E206" s="25">
        <v>11</v>
      </c>
      <c r="F206" s="5">
        <v>24</v>
      </c>
      <c r="G206" s="6" t="s">
        <v>19</v>
      </c>
      <c r="I206" s="6">
        <v>4</v>
      </c>
      <c r="J206" s="5">
        <v>50</v>
      </c>
      <c r="Q206" s="58">
        <v>31</v>
      </c>
      <c r="S206" s="58"/>
      <c r="U206" s="58"/>
      <c r="W206" s="27" t="s">
        <v>7</v>
      </c>
      <c r="Y206" s="58">
        <v>34</v>
      </c>
      <c r="AA206" s="54">
        <v>9</v>
      </c>
      <c r="AB206" s="23">
        <v>29</v>
      </c>
      <c r="AC206" s="54"/>
      <c r="AE206" s="54">
        <v>9</v>
      </c>
      <c r="AF206" s="23">
        <v>29</v>
      </c>
      <c r="AG206" s="54"/>
      <c r="AI206" s="54"/>
      <c r="AK206" s="54">
        <v>5</v>
      </c>
      <c r="AL206" s="23">
        <v>45</v>
      </c>
      <c r="AM206" s="54"/>
      <c r="AO206" s="54"/>
      <c r="AS206" s="54">
        <v>2</v>
      </c>
      <c r="AT206" s="53">
        <v>80</v>
      </c>
      <c r="AU206" s="54">
        <v>43</v>
      </c>
      <c r="BI206" s="54">
        <v>23</v>
      </c>
      <c r="BJ206" s="77">
        <v>8</v>
      </c>
      <c r="BK206" s="54">
        <v>5</v>
      </c>
      <c r="BL206" s="77">
        <v>45</v>
      </c>
      <c r="BO206" s="26">
        <f>+D206+F206+H206+J206+L206+N206+P206+R206+T206+V206+Z206+X206+AB206+AD206+AF206+AH206+AJ206+AL206+AN206+AP206+AR206+AT206+AV206+AX206+AZ206+BB206+BD206+BF206+BH206+BJ206+BL206+BN206</f>
        <v>310</v>
      </c>
      <c r="BP206" s="6">
        <f t="shared" si="18"/>
        <v>302</v>
      </c>
      <c r="BQ206" s="6">
        <f t="shared" si="19"/>
        <v>8</v>
      </c>
      <c r="BR206" s="6">
        <f t="shared" si="20"/>
        <v>0</v>
      </c>
      <c r="BS206" s="6">
        <f t="shared" si="21"/>
        <v>0</v>
      </c>
      <c r="BT206" s="13">
        <f t="shared" si="22"/>
        <v>0</v>
      </c>
    </row>
  </sheetData>
  <sheetProtection/>
  <mergeCells count="32">
    <mergeCell ref="BG1:BH1"/>
    <mergeCell ref="BE1:BF1"/>
    <mergeCell ref="AE1:AF1"/>
    <mergeCell ref="W1:X1"/>
    <mergeCell ref="BK1:BL1"/>
    <mergeCell ref="BI1:BJ1"/>
    <mergeCell ref="BC1:BD1"/>
    <mergeCell ref="AG1:AH1"/>
    <mergeCell ref="Y1:Z1"/>
    <mergeCell ref="AU1:AV1"/>
    <mergeCell ref="AS1:AT1"/>
    <mergeCell ref="AQ1:AR1"/>
    <mergeCell ref="AO1:AP1"/>
    <mergeCell ref="BA1:BB1"/>
    <mergeCell ref="AW1:AX1"/>
    <mergeCell ref="S1:T1"/>
    <mergeCell ref="M1:N1"/>
    <mergeCell ref="AK1:AL1"/>
    <mergeCell ref="AA1:AB1"/>
    <mergeCell ref="AI1:AJ1"/>
    <mergeCell ref="Q1:R1"/>
    <mergeCell ref="U1:V1"/>
    <mergeCell ref="BM1:BN1"/>
    <mergeCell ref="C1:D1"/>
    <mergeCell ref="E1:F1"/>
    <mergeCell ref="G1:H1"/>
    <mergeCell ref="I1:J1"/>
    <mergeCell ref="K1:L1"/>
    <mergeCell ref="O1:P1"/>
    <mergeCell ref="AY1:AZ1"/>
    <mergeCell ref="AM1:AN1"/>
    <mergeCell ref="AC1:A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88" t="s">
        <v>98</v>
      </c>
      <c r="C1" s="88"/>
      <c r="D1" s="88"/>
      <c r="E1" s="88"/>
      <c r="F1" s="88"/>
      <c r="I1" s="88" t="s">
        <v>168</v>
      </c>
      <c r="J1" s="88"/>
      <c r="K1" s="88"/>
      <c r="L1" s="88"/>
      <c r="M1" s="88"/>
    </row>
    <row r="2" spans="2:13" s="7" customFormat="1" ht="15.75" thickBot="1">
      <c r="B2" s="87" t="s">
        <v>20</v>
      </c>
      <c r="C2" s="87"/>
      <c r="D2" s="8" t="s">
        <v>89</v>
      </c>
      <c r="E2" s="8" t="s">
        <v>90</v>
      </c>
      <c r="F2" s="8" t="s">
        <v>91</v>
      </c>
      <c r="I2" s="87" t="s">
        <v>20</v>
      </c>
      <c r="J2" s="87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422+70+134+80+122+135+267+221+146+194+120+144+167+193+50+154+119+90+164+162+194+206+77+132+119+107+84+151+244+100</f>
        <v>4568</v>
      </c>
      <c r="E3">
        <v>23</v>
      </c>
      <c r="F3" s="9">
        <f aca="true" t="shared" si="0" ref="F3:F20">+D3/E3</f>
        <v>198.6086956521739</v>
      </c>
      <c r="J3" t="s">
        <v>88</v>
      </c>
      <c r="K3">
        <f>322+215+287+145+119+206+255+189+60+183+120+90+133+208+92+231+183+192+141+213+51+210+49+252+168+101+224+49+140+163+204+275+120</f>
        <v>5590</v>
      </c>
      <c r="L3">
        <v>36</v>
      </c>
      <c r="M3" s="9">
        <f aca="true" t="shared" si="1" ref="M3:M14">+K3/L3</f>
        <v>155.27777777777777</v>
      </c>
    </row>
    <row r="4" spans="3:13" ht="15">
      <c r="C4" t="s">
        <v>108</v>
      </c>
      <c r="D4">
        <f>132+38+184+188+198+68+154+169+136+18+97+45+32+115+103+204+159+11+29+74+188+164+172+145+259+111+54+179</f>
        <v>3426</v>
      </c>
      <c r="E4">
        <v>13</v>
      </c>
      <c r="F4" s="9">
        <f t="shared" si="0"/>
        <v>263.53846153846155</v>
      </c>
      <c r="J4" t="s">
        <v>105</v>
      </c>
      <c r="K4">
        <f>238+280+78+59+100+126+119+197+59+172+30+12+82+45+135+173+30+156+181+173+30+198+97+103+160+28+42+114+58+241+224+187+144</f>
        <v>4071</v>
      </c>
      <c r="L4">
        <v>23</v>
      </c>
      <c r="M4" s="9">
        <f t="shared" si="1"/>
        <v>177</v>
      </c>
    </row>
    <row r="5" spans="3:13" ht="15">
      <c r="C5" t="s">
        <v>97</v>
      </c>
      <c r="D5">
        <f>619+139+113+156+115+48+16+45+76+173+192+45+126+65+40+180+53+112+115+44+146+100+100+120+80+40+92+111+91</f>
        <v>3352</v>
      </c>
      <c r="E5">
        <v>17</v>
      </c>
      <c r="F5" s="9">
        <f t="shared" si="0"/>
        <v>197.1764705882353</v>
      </c>
      <c r="J5" t="s">
        <v>95</v>
      </c>
      <c r="K5">
        <f>231+7+99+88+82+60+40+46+202+44+80+67+215+38+42+34+75+59+95+151+110+76+18+80+82+107+122+231+56+88+53+52+151</f>
        <v>2981</v>
      </c>
      <c r="L5">
        <v>23</v>
      </c>
      <c r="M5" s="9">
        <f aca="true" t="shared" si="2" ref="M5:M10">+K5/L5</f>
        <v>129.6086956521739</v>
      </c>
    </row>
    <row r="6" spans="3:13" ht="15">
      <c r="C6" t="s">
        <v>105</v>
      </c>
      <c r="D6">
        <f>47+23+86+123+114+21+170+85+34+26+60+18+125+221+24+133+90+105+30+5+46+146+136+50+102+66+126</f>
        <v>2212</v>
      </c>
      <c r="E6">
        <v>21</v>
      </c>
      <c r="F6" s="9">
        <f t="shared" si="0"/>
        <v>105.33333333333333</v>
      </c>
      <c r="J6" t="s">
        <v>99</v>
      </c>
      <c r="K6">
        <f>111+72+104+74+132+44+71+36+73+109+30+144+68+118+108+90+65+128+227+82+113+139+97+28+141+87+101+74+5+65+47+124</f>
        <v>2907</v>
      </c>
      <c r="L6">
        <v>28</v>
      </c>
      <c r="M6" s="9">
        <f t="shared" si="2"/>
        <v>103.82142857142857</v>
      </c>
    </row>
    <row r="7" spans="3:13" ht="15">
      <c r="C7" t="s">
        <v>99</v>
      </c>
      <c r="D7">
        <f>167+19+78+75+52+45+97+73+65+39+11+50+60+80+68+22+42+106+72+65+179+67+28+84+89+36+53+175+93+42</f>
        <v>2132</v>
      </c>
      <c r="E7">
        <v>21</v>
      </c>
      <c r="F7" s="9">
        <f t="shared" si="0"/>
        <v>101.52380952380952</v>
      </c>
      <c r="J7" t="s">
        <v>107</v>
      </c>
      <c r="K7">
        <f>140+36+3+22+18+50+14+54+39+192+16+116+26+90+117+223+7+22+4+9+45+40+196+20+49</f>
        <v>1548</v>
      </c>
      <c r="L7">
        <v>15</v>
      </c>
      <c r="M7" s="9">
        <f t="shared" si="2"/>
        <v>103.2</v>
      </c>
    </row>
    <row r="8" spans="3:13" ht="15">
      <c r="C8" t="s">
        <v>95</v>
      </c>
      <c r="D8">
        <f>229+58+63+50+23+193+65+38+40+128+63+30+82+51+56+132+26+95+58+42+91+45+65+20+22+94+39+27+17+22</f>
        <v>1964</v>
      </c>
      <c r="E8">
        <v>17</v>
      </c>
      <c r="F8" s="9">
        <f t="shared" si="0"/>
        <v>115.52941176470588</v>
      </c>
      <c r="J8" t="s">
        <v>160</v>
      </c>
      <c r="K8">
        <f>84+9+24+13+12+13+13+10+11+4+100+80+45+100+105+22+100+100+24+180+45+3+190+45+26+63+13+7+10+32</f>
        <v>1483</v>
      </c>
      <c r="L8">
        <v>4</v>
      </c>
      <c r="M8" s="9">
        <f t="shared" si="2"/>
        <v>370.75</v>
      </c>
    </row>
    <row r="9" spans="3:13" ht="15">
      <c r="C9" s="59" t="s">
        <v>107</v>
      </c>
      <c r="D9">
        <f>1285+13+61+7+24+53+100+54+35+65+32</f>
        <v>1729</v>
      </c>
      <c r="E9">
        <v>11</v>
      </c>
      <c r="F9" s="16">
        <f t="shared" si="0"/>
        <v>157.1818181818182</v>
      </c>
      <c r="J9" t="s">
        <v>101</v>
      </c>
      <c r="K9">
        <f>80+2+47+151+119+30+2+5+86+24+45+24+140+92+16+11+71+14+62+18+123+33+141+36+25+13+4+9+60</f>
        <v>1483</v>
      </c>
      <c r="L9">
        <v>9</v>
      </c>
      <c r="M9" s="9">
        <f t="shared" si="2"/>
        <v>164.77777777777777</v>
      </c>
    </row>
    <row r="10" spans="3:13" ht="15">
      <c r="C10" t="s">
        <v>103</v>
      </c>
      <c r="D10">
        <f>94+26+24+36+69+25+44+69+40+80+20+13+3+15+31+95+88+32+114+51+36+50+60+36</f>
        <v>1151</v>
      </c>
      <c r="E10">
        <v>8</v>
      </c>
      <c r="F10" s="9">
        <f t="shared" si="0"/>
        <v>143.875</v>
      </c>
      <c r="J10" t="s">
        <v>108</v>
      </c>
      <c r="K10">
        <f>45+11+41+6+119+100+16+27+116+65+51+12+7+76+67+35+12+35+87+22+41+9+94+67+82+40+67+80+10+17</f>
        <v>1457</v>
      </c>
      <c r="L10">
        <v>18</v>
      </c>
      <c r="M10" s="9">
        <f t="shared" si="2"/>
        <v>80.94444444444444</v>
      </c>
    </row>
    <row r="11" spans="3:13" ht="15">
      <c r="C11" t="s">
        <v>94</v>
      </c>
      <c r="D11">
        <f>136+60+80+80+24+62+61+100+60+36+24+29</f>
        <v>752</v>
      </c>
      <c r="E11">
        <v>5</v>
      </c>
      <c r="F11" s="9">
        <f t="shared" si="0"/>
        <v>150.4</v>
      </c>
      <c r="J11" t="s">
        <v>92</v>
      </c>
      <c r="K11">
        <f>119+45+46+14+7+67+88+115+70+11+18+84+26+20+33+78+32+12+2+1+54+26+119+38+34+20</f>
        <v>1179</v>
      </c>
      <c r="L11">
        <v>20</v>
      </c>
      <c r="M11" s="9">
        <f t="shared" si="1"/>
        <v>58.95</v>
      </c>
    </row>
    <row r="12" spans="3:13" ht="15">
      <c r="C12" t="s">
        <v>92</v>
      </c>
      <c r="D12">
        <f>35+36+4+52+20+22+8+19+16+30+18+9+7+29+56+31+12+9+6+14+29+7+25+16</f>
        <v>510</v>
      </c>
      <c r="E12">
        <v>13</v>
      </c>
      <c r="F12" s="9">
        <f t="shared" si="0"/>
        <v>39.23076923076923</v>
      </c>
      <c r="J12" t="s">
        <v>97</v>
      </c>
      <c r="K12">
        <f>18+5+11+12+14+40+29+80+41+27+60+15+11+40+29+39+6+2+80+65+34+25</f>
        <v>683</v>
      </c>
      <c r="L12">
        <v>13</v>
      </c>
      <c r="M12" s="9">
        <f t="shared" si="1"/>
        <v>52.53846153846154</v>
      </c>
    </row>
    <row r="13" spans="3:13" ht="15">
      <c r="C13" t="s">
        <v>106</v>
      </c>
      <c r="D13">
        <f>24+50+29+29+45+80+8+45</f>
        <v>310</v>
      </c>
      <c r="E13">
        <v>7</v>
      </c>
      <c r="F13" s="9">
        <f t="shared" si="0"/>
        <v>44.285714285714285</v>
      </c>
      <c r="J13" t="s">
        <v>103</v>
      </c>
      <c r="K13">
        <f>27+7+12+20+1+28+22+56+57+8+22+26+13+13+66+9+13+12+40+59+79+22+16</f>
        <v>628</v>
      </c>
      <c r="L13">
        <v>14</v>
      </c>
      <c r="M13" s="9">
        <f t="shared" si="1"/>
        <v>44.857142857142854</v>
      </c>
    </row>
    <row r="14" spans="3:13" ht="15">
      <c r="C14" t="s">
        <v>93</v>
      </c>
      <c r="D14">
        <f>36+22+26+26+12+45+3+11</f>
        <v>181</v>
      </c>
      <c r="E14">
        <v>8</v>
      </c>
      <c r="F14" s="9">
        <f t="shared" si="0"/>
        <v>22.625</v>
      </c>
      <c r="J14" t="s">
        <v>93</v>
      </c>
      <c r="K14">
        <f>34+1+15+9+36+45+14+12+28+7+8+48+9+40+20+15+14+7</f>
        <v>362</v>
      </c>
      <c r="L14">
        <v>9</v>
      </c>
      <c r="M14" s="9">
        <f t="shared" si="1"/>
        <v>40.22222222222222</v>
      </c>
    </row>
    <row r="15" spans="3:13" ht="15">
      <c r="C15" t="s">
        <v>104</v>
      </c>
      <c r="D15" s="21">
        <f>24+9+3+1+14+12+4+15+29</f>
        <v>111</v>
      </c>
      <c r="E15">
        <v>3</v>
      </c>
      <c r="F15" s="9">
        <f t="shared" si="0"/>
        <v>37</v>
      </c>
      <c r="J15" t="s">
        <v>94</v>
      </c>
      <c r="K15">
        <f>0+5+8+9+7+14+10+16+36+24+4+13</f>
        <v>146</v>
      </c>
      <c r="L15">
        <v>6</v>
      </c>
      <c r="M15" s="9">
        <f aca="true" t="shared" si="3" ref="M15:M24">+K15/L15</f>
        <v>24.333333333333332</v>
      </c>
    </row>
    <row r="16" spans="3:13" ht="15">
      <c r="C16" t="s">
        <v>101</v>
      </c>
      <c r="D16">
        <f>0+4+6+13+9+45</f>
        <v>77</v>
      </c>
      <c r="E16">
        <v>6</v>
      </c>
      <c r="F16" s="9">
        <f t="shared" si="0"/>
        <v>12.833333333333334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59" t="s">
        <v>160</v>
      </c>
      <c r="D17">
        <f>66+8</f>
        <v>74</v>
      </c>
      <c r="E17">
        <v>3</v>
      </c>
      <c r="F17" s="16">
        <f t="shared" si="0"/>
        <v>24.666666666666668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s="59" t="s">
        <v>159</v>
      </c>
      <c r="D18">
        <v>55</v>
      </c>
      <c r="E18">
        <v>3</v>
      </c>
      <c r="F18" s="16">
        <f t="shared" si="0"/>
        <v>18.333333333333332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 t="shared" si="0"/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s="21" t="s">
        <v>542</v>
      </c>
      <c r="D20">
        <f>0+1</f>
        <v>1</v>
      </c>
      <c r="E20">
        <v>1</v>
      </c>
      <c r="F20" s="16">
        <f t="shared" si="0"/>
        <v>1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161</v>
      </c>
      <c r="D21">
        <v>0</v>
      </c>
      <c r="E21">
        <v>1</v>
      </c>
      <c r="F21" s="9">
        <f aca="true" t="shared" si="4" ref="F21:F31">+D21/E21</f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162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163</v>
      </c>
      <c r="D23">
        <v>0</v>
      </c>
      <c r="E23">
        <v>1</v>
      </c>
      <c r="F23" s="9">
        <f t="shared" si="4"/>
        <v>0</v>
      </c>
      <c r="J23" t="s">
        <v>333</v>
      </c>
      <c r="K23">
        <v>0</v>
      </c>
      <c r="L23">
        <v>1</v>
      </c>
      <c r="M23" s="9">
        <f t="shared" si="3"/>
        <v>0</v>
      </c>
    </row>
    <row r="24" spans="3:13" ht="15">
      <c r="C24" t="s">
        <v>334</v>
      </c>
      <c r="D24">
        <v>0</v>
      </c>
      <c r="E24">
        <v>1</v>
      </c>
      <c r="F24" s="9">
        <f t="shared" si="4"/>
        <v>0</v>
      </c>
      <c r="J24" s="14" t="s">
        <v>449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513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531</v>
      </c>
      <c r="K25" s="21">
        <v>0</v>
      </c>
      <c r="L25" s="21">
        <v>1</v>
      </c>
      <c r="M25" s="16">
        <f aca="true" t="shared" si="5" ref="M25:M31">+K25/L25</f>
        <v>0</v>
      </c>
    </row>
    <row r="26" spans="1:13" ht="15">
      <c r="A26" s="21"/>
      <c r="B26" s="21"/>
      <c r="C26" s="21" t="s">
        <v>550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532</v>
      </c>
      <c r="K26" s="21">
        <v>0</v>
      </c>
      <c r="L26" s="21">
        <v>1</v>
      </c>
      <c r="M26" s="16">
        <f t="shared" si="5"/>
        <v>0</v>
      </c>
    </row>
    <row r="27" spans="1:13" ht="15">
      <c r="A27" s="59"/>
      <c r="B27" s="59"/>
      <c r="C27" s="59" t="s">
        <v>645</v>
      </c>
      <c r="D27" s="59">
        <v>0</v>
      </c>
      <c r="E27" s="59">
        <v>1</v>
      </c>
      <c r="F27" s="16">
        <f>+D27/E27</f>
        <v>0</v>
      </c>
      <c r="I27" s="21"/>
      <c r="J27" s="21" t="s">
        <v>533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253</v>
      </c>
      <c r="D28">
        <v>0</v>
      </c>
      <c r="E28">
        <v>2</v>
      </c>
      <c r="F28" s="9">
        <f t="shared" si="4"/>
        <v>0</v>
      </c>
      <c r="J28" s="21" t="s">
        <v>530</v>
      </c>
      <c r="K28">
        <v>0</v>
      </c>
      <c r="L28">
        <v>1</v>
      </c>
      <c r="M28" s="16">
        <f t="shared" si="5"/>
        <v>0</v>
      </c>
    </row>
    <row r="29" spans="3:13" ht="15">
      <c r="C29" t="s">
        <v>333</v>
      </c>
      <c r="D29">
        <v>0</v>
      </c>
      <c r="E29">
        <v>3</v>
      </c>
      <c r="F29" s="9">
        <f t="shared" si="4"/>
        <v>0</v>
      </c>
      <c r="J29" s="52" t="s">
        <v>597</v>
      </c>
      <c r="K29">
        <v>0</v>
      </c>
      <c r="L29">
        <v>1</v>
      </c>
      <c r="M29" s="16">
        <f t="shared" si="5"/>
        <v>0</v>
      </c>
    </row>
    <row r="30" spans="1:13" s="21" customFormat="1" ht="15">
      <c r="A30"/>
      <c r="B30"/>
      <c r="C30" t="s">
        <v>102</v>
      </c>
      <c r="D30">
        <v>0</v>
      </c>
      <c r="E30">
        <v>4</v>
      </c>
      <c r="F30" s="9">
        <f t="shared" si="4"/>
        <v>0</v>
      </c>
      <c r="H30"/>
      <c r="I30"/>
      <c r="J30" s="52" t="s">
        <v>598</v>
      </c>
      <c r="K30">
        <v>0</v>
      </c>
      <c r="L30">
        <v>1</v>
      </c>
      <c r="M30" s="16">
        <f t="shared" si="5"/>
        <v>0</v>
      </c>
    </row>
    <row r="31" spans="1:13" s="21" customFormat="1" ht="15">
      <c r="A31"/>
      <c r="B31"/>
      <c r="C31" t="s">
        <v>100</v>
      </c>
      <c r="D31">
        <v>0</v>
      </c>
      <c r="E31">
        <v>5</v>
      </c>
      <c r="F31" s="9">
        <f t="shared" si="4"/>
        <v>0</v>
      </c>
      <c r="H31"/>
      <c r="I31"/>
      <c r="J31" s="52" t="s">
        <v>599</v>
      </c>
      <c r="K31">
        <v>0</v>
      </c>
      <c r="L31">
        <v>2</v>
      </c>
      <c r="M31" s="16">
        <f t="shared" si="5"/>
        <v>0</v>
      </c>
    </row>
    <row r="32" spans="1:13" s="21" customFormat="1" ht="15">
      <c r="A32" s="36"/>
      <c r="B32" s="36"/>
      <c r="C32" s="36" t="s">
        <v>532</v>
      </c>
      <c r="D32" s="36">
        <v>0</v>
      </c>
      <c r="E32" s="36">
        <v>1</v>
      </c>
      <c r="F32" s="37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6" ref="M32:M37">+K32/L32</f>
        <v>0</v>
      </c>
    </row>
    <row r="33" spans="1:13" ht="15">
      <c r="A33" s="36"/>
      <c r="B33" s="36"/>
      <c r="C33" s="36" t="s">
        <v>568</v>
      </c>
      <c r="D33" s="36">
        <v>0</v>
      </c>
      <c r="E33" s="36">
        <v>1</v>
      </c>
      <c r="F33" s="37">
        <f>+D33/E33</f>
        <v>0</v>
      </c>
      <c r="J33" t="s">
        <v>420</v>
      </c>
      <c r="K33">
        <v>0</v>
      </c>
      <c r="L33">
        <v>2</v>
      </c>
      <c r="M33" s="9">
        <f t="shared" si="6"/>
        <v>0</v>
      </c>
    </row>
    <row r="34" spans="10:13" ht="15">
      <c r="J34" s="14" t="s">
        <v>163</v>
      </c>
      <c r="K34">
        <v>0</v>
      </c>
      <c r="L34">
        <v>2</v>
      </c>
      <c r="M34" s="16">
        <f t="shared" si="6"/>
        <v>0</v>
      </c>
    </row>
    <row r="35" spans="10:13" ht="15">
      <c r="J35" s="59" t="s">
        <v>334</v>
      </c>
      <c r="K35">
        <v>0</v>
      </c>
      <c r="L35">
        <v>2</v>
      </c>
      <c r="M35" s="16">
        <f t="shared" si="6"/>
        <v>0</v>
      </c>
    </row>
    <row r="36" spans="8:13" ht="15">
      <c r="H36" s="21"/>
      <c r="J36" s="14" t="s">
        <v>467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6"/>
        <v>0</v>
      </c>
    </row>
    <row r="38" spans="10:13" ht="15">
      <c r="J38" t="s">
        <v>106</v>
      </c>
      <c r="K38">
        <v>0</v>
      </c>
      <c r="L38">
        <v>3</v>
      </c>
      <c r="M38" s="9">
        <f>+K38/L38</f>
        <v>0</v>
      </c>
    </row>
    <row r="39" spans="10:13" ht="15">
      <c r="J39" s="78" t="s">
        <v>676</v>
      </c>
      <c r="K39" s="78">
        <v>0</v>
      </c>
      <c r="L39" s="78">
        <v>1</v>
      </c>
      <c r="M39" s="16">
        <f>+K39/L39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2011-03-16T13:14:48Z</dcterms:modified>
  <cp:category/>
  <cp:version/>
  <cp:contentType/>
  <cp:contentStatus/>
</cp:coreProperties>
</file>