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ifutam1" sheetId="1" r:id="rId1"/>
    <sheet name="nöfutam2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<sst xmlns="http://schemas.openxmlformats.org/spreadsheetml/2006/main" count="2220" uniqueCount="664">
  <si>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</si>
  <si>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</si>
  <si>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</si>
  <si>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</si>
  <si>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</si>
  <si>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</si>
  <si>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</si>
  <si>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</si>
  <si>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</si>
  <si>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</si>
  <si>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</si>
  <si>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</si>
  <si>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</si>
  <si>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</si>
  <si>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</si>
  <si>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</si>
  <si>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</si>
  <si>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</si>
  <si>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</si>
  <si>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</si>
  <si>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</si>
  <si>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</si>
  <si>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</si>
  <si>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</si>
  <si>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</si>
  <si>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</si>
  <si>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</si>
  <si>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</si>
  <si>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</si>
  <si>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</si>
  <si>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</si>
  <si>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</si>
  <si>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</si>
  <si>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</si>
  <si>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</si>
  <si>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</si>
  <si>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</si>
  <si>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</si>
  <si>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</si>
  <si>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</si>
  <si>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</si>
  <si>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</si>
  <si>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</si>
  <si>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</si>
  <si>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</si>
  <si>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</si>
  <si>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</si>
  <si>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</si>
  <si>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</si>
  <si>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</si>
  <si>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</si>
  <si>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</si>
  <si>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</si>
  <si>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</si>
  <si>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</si>
  <si>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</si>
  <si>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</si>
  <si>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</si>
  <si>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</si>
  <si>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</si>
  <si>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</si>
  <si>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</si>
  <si>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</si>
  <si>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</si>
  <si>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</si>
  <si>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</si>
  <si>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</si>
  <si>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</si>
  <si>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</si>
  <si>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</si>
  <si>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</si>
  <si>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</si>
  <si>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</si>
  <si>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</si>
  <si>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</si>
  <si>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</si>
  <si>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</si>
  <si>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</si>
  <si>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</si>
  <si>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</si>
  <si>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</si>
  <si>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</si>
  <si>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</si>
  <si>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</si>
  <si>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</si>
  <si>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</si>
  <si>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</si>
  <si>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</si>
  <si>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</si>
  <si>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</si>
  <si>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</si>
  <si>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</si>
  <si>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</si>
  <si>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</si>
  <si>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</si>
  <si>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</si>
  <si>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</si>
  <si>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</si>
  <si>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</si>
  <si>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</si>
  <si>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</si>
  <si>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</si>
  <si>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</si>
  <si>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</si>
  <si>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</si>
  <si>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</si>
  <si>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</si>
  <si>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</si>
  <si>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</si>
  <si>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</si>
  <si>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</si>
  <si>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</si>
  <si>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</si>
  <si>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</si>
  <si>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</si>
  <si>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</si>
  <si>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</si>
  <si>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</si>
  <si>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</si>
  <si>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</si>
  <si>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</si>
  <si>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</si>
  <si>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</si>
  <si>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</si>
  <si>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</si>
  <si>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</si>
  <si>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</si>
  <si>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</si>
  <si>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</si>
  <si>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</si>
  <si>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</si>
  <si>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</si>
  <si>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</si>
  <si>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</si>
  <si>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</si>
  <si>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</si>
  <si>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</si>
  <si>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</si>
  <si>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</si>
  <si>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</si>
  <si>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</si>
  <si>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</si>
  <si>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</si>
  <si>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</si>
  <si>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</si>
  <si>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</si>
  <si>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</si>
  <si>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</si>
  <si>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</si>
  <si>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</si>
  <si>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</si>
  <si>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</si>
  <si>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</si>
  <si>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</si>
  <si>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</si>
  <si>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</si>
  <si>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</si>
  <si>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</si>
  <si>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</si>
  <si>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</si>
  <si>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</si>
  <si>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</si>
  <si>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</si>
  <si>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</si>
  <si>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</si>
  <si>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</si>
  <si>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</si>
  <si>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</si>
  <si>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</si>
  <si>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</si>
  <si>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</si>
  <si>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</si>
  <si>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</si>
  <si>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</si>
  <si>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</si>
  <si>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</si>
  <si>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</si>
  <si>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</si>
  <si>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</si>
  <si>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</si>
  <si>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</si>
  <si>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</si>
  <si>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</si>
  <si>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</si>
  <si>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</si>
  <si>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</si>
  <si>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</si>
  <si>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</si>
  <si>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</si>
  <si>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</si>
  <si>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</si>
  <si>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</si>
  <si>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</si>
  <si>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</si>
  <si>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</si>
  <si>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</si>
  <si>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</si>
  <si>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</si>
  <si>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</si>
  <si>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</si>
  <si>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</si>
  <si>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</si>
  <si>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</si>
  <si>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</si>
  <si>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</si>
  <si>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</si>
  <si>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</si>
  <si>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</si>
  <si>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</si>
  <si>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</si>
  <si>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</si>
  <si>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</si>
  <si>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</si>
  <si>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</si>
  <si>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</si>
  <si>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</si>
  <si>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</si>
  <si>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</si>
  <si>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</si>
  <si>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</si>
  <si>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</si>
  <si>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</si>
  <si>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</si>
  <si>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</si>
  <si>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</si>
  <si>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</si>
  <si>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</si>
  <si>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</si>
  <si>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</si>
  <si>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</si>
  <si>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</si>
  <si>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</si>
  <si>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</si>
  <si>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</si>
  <si>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</si>
  <si>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</si>
  <si>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</si>
  <si>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</si>
  <si>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</si>
  <si>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</si>
  <si>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</si>
  <si>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</si>
  <si>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</si>
  <si>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</si>
  <si>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</si>
  <si>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</si>
  <si>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</si>
  <si>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</si>
  <si>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</si>
  <si>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</si>
  <si>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</si>
  <si>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</si>
  <si>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</si>
  <si>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</si>
  <si>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</si>
  <si>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</si>
  <si>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</si>
  <si>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</si>
  <si>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</si>
  <si>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</si>
  <si>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</si>
  <si>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</si>
  <si>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</si>
  <si>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</si>
  <si>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</si>
  <si>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</si>
  <si>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</si>
  <si>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</si>
  <si>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</si>
  <si>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</si>
  <si>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</si>
  <si>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</si>
  <si>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</si>
  <si>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</si>
  <si>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</si>
  <si>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</si>
  <si>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</si>
  <si>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</si>
  <si>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</si>
  <si>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</si>
  <si>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</si>
  <si>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</si>
  <si>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</si>
  <si>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</si>
  <si>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</si>
  <si>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</si>
  <si>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</si>
  <si>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</si>
  <si>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</si>
  <si>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</si>
  <si>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</si>
  <si>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</si>
  <si>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</si>
  <si>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</si>
  <si>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</si>
  <si>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</si>
  <si>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</si>
  <si>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</si>
  <si>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</si>
  <si>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</si>
  <si>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</si>
  <si>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</si>
  <si>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</si>
  <si>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</si>
  <si>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</si>
  <si>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</si>
  <si>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</si>
  <si>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</si>
  <si>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</si>
  <si>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</si>
  <si>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</si>
  <si>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</si>
  <si>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</si>
  <si>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</si>
  <si>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</si>
  <si>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</si>
  <si>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</si>
  <si>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</si>
  <si>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</si>
  <si>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</si>
  <si>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</si>
  <si>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</si>
  <si>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</si>
  <si>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</si>
  <si>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</si>
  <si>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</si>
  <si>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</si>
  <si>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</si>
  <si>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</si>
  <si>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</si>
  <si>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</si>
  <si>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</si>
  <si>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</si>
  <si>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</si>
  <si>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</si>
  <si>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</si>
  <si>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</si>
  <si>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</si>
  <si>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</si>
  <si>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</si>
  <si>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</si>
  <si>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</si>
  <si>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</si>
  <si>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</si>
  <si>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</si>
  <si>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</si>
  <si>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</si>
  <si>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</si>
  <si>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</si>
  <si>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</si>
  <si>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</si>
  <si>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</si>
  <si>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</si>
  <si>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</si>
  <si>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</si>
  <si>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</si>
  <si>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</si>
  <si>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</si>
  <si>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</si>
  <si>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</si>
  <si>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</si>
  <si>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</si>
  <si>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</si>
  <si>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</si>
  <si>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</si>
  <si>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</si>
  <si>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</si>
  <si>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</si>
  <si>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</si>
  <si>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</si>
  <si>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</si>
  <si>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</si>
  <si>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</si>
  <si>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</si>
  <si>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</si>
  <si>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</si>
  <si>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</si>
  <si>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</si>
  <si>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</si>
  <si>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</si>
  <si>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</si>
  <si>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</si>
  <si>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</si>
  <si>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</si>
  <si>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</si>
  <si>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</si>
  <si>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</si>
  <si>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</si>
  <si>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</si>
  <si>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</si>
  <si>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</si>
  <si>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</si>
  <si>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</si>
  <si>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</si>
  <si>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</si>
  <si>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</si>
  <si>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</si>
  <si>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</si>
  <si>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</si>
  <si>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</si>
  <si>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</si>
  <si>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</si>
  <si>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</si>
  <si>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</si>
  <si>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</si>
  <si>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</si>
  <si>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</si>
  <si>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</si>
  <si>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</si>
  <si>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</si>
  <si>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</si>
  <si>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</si>
  <si>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</si>
  <si>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</si>
  <si>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</si>
  <si>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</si>
  <si>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</si>
  <si>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</si>
  <si>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</si>
  <si>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</si>
  <si>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</si>
  <si>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</si>
  <si>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</si>
  <si>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</si>
  <si>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</si>
  <si>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</si>
  <si>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</si>
  <si>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</si>
  <si>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</si>
  <si>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</si>
  <si>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</si>
  <si>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</si>
  <si>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</si>
  <si>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</si>
  <si>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</si>
  <si>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</si>
  <si>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</si>
  <si>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</si>
  <si>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</si>
  <si>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</si>
  <si>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</si>
  <si>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</si>
  <si>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</si>
  <si>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</si>
  <si>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</si>
  <si>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</si>
  <si>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</si>
  <si>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</si>
  <si>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</si>
  <si>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</si>
  <si>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</si>
  <si>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</si>
  <si>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</si>
  <si>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</si>
  <si>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</si>
  <si>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</si>
  <si>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</si>
  <si>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</si>
  <si>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</si>
  <si>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</si>
  <si>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</si>
  <si>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</si>
  <si>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</si>
  <si>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</si>
  <si>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</si>
  <si>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</si>
  <si>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</si>
  <si>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</si>
  <si>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</si>
  <si>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</si>
  <si>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</si>
  <si>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</si>
  <si>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</si>
  <si>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</si>
  <si>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</si>
  <si>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</si>
  <si>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</si>
  <si>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</si>
  <si>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</si>
  <si>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</si>
  <si>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</si>
  <si>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</si>
  <si>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</si>
  <si>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</si>
  <si>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</si>
  <si>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</si>
  <si>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</si>
  <si>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</si>
  <si>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</si>
  <si>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</si>
  <si>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</si>
  <si>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</si>
  <si>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</si>
  <si>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</si>
  <si>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</si>
  <si>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</si>
  <si>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</si>
  <si>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</si>
  <si>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</si>
  <si>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</si>
  <si>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</si>
  <si>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</si>
  <si>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</si>
  <si>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</si>
  <si>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</si>
  <si>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</si>
  <si>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</si>
  <si>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</si>
  <si>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</si>
  <si>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</si>
  <si>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</si>
  <si>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</si>
  <si>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</si>
  <si>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</si>
  <si>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</si>
  <si>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</si>
  <si>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</si>
  <si>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</si>
  <si>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</si>
  <si>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</si>
  <si>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</si>
  <si>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</si>
  <si>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</si>
  <si>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</si>
  <si>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</si>
  <si>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</si>
  <si>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</si>
  <si>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</si>
  <si>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</si>
  <si>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</si>
  <si>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</si>
  <si>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</si>
  <si>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</si>
  <si>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</si>
  <si>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</si>
  <si>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</si>
  <si>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</si>
  <si>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</si>
  <si>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</si>
  <si>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</si>
  <si>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</si>
  <si>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</si>
  <si>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</si>
  <si>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</si>
  <si>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</si>
  <si>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</si>
  <si>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</si>
  <si>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</si>
  <si>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</si>
  <si>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</si>
  <si>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</si>
  <si>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</si>
  <si>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</si>
  <si>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</si>
  <si>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</si>
  <si>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</si>
  <si>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</si>
  <si>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</si>
  <si>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</si>
  <si>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</si>
  <si>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</si>
  <si>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</si>
  <si>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</si>
  <si>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</si>
  <si>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</si>
  <si>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</si>
  <si>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</si>
  <si>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</si>
  <si>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</si>
  <si>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</si>
  <si>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</si>
  <si>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</si>
  <si>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</si>
  <si>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</si>
  <si>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</si>
  <si>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</si>
  <si>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</si>
  <si>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</si>
  <si>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</si>
  <si>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</si>
  <si>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</si>
  <si>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</si>
  <si>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</si>
  <si>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</si>
  <si>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</si>
  <si>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</si>
  <si>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</si>
  <si>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</si>
  <si>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</si>
  <si>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</si>
  <si>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</si>
  <si>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</si>
  <si>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</si>
  <si>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</si>
  <si>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</si>
  <si>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</si>
  <si>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</si>
  <si>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</si>
  <si>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</si>
  <si>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</si>
  <si>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</si>
  <si>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</si>
  <si>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</si>
  <si>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</si>
  <si>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</si>
  <si>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</si>
  <si>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</si>
  <si>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</si>
  <si>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</si>
  <si>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</si>
  <si>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</si>
  <si>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</si>
  <si>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</si>
  <si>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</si>
  <si>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</si>
  <si>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</si>
  <si>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</si>
  <si>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</si>
  <si>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</si>
  <si>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</si>
  <si>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</si>
  <si>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</si>
  <si>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</si>
  <si>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</si>
  <si>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</si>
  <si>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</si>
  <si>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</si>
  <si>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</si>
  <si>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</si>
  <si>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</si>
  <si>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</si>
  <si>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</si>
  <si>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</si>
  <si>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Össz.</t>
  </si>
  <si>
    <t>Zwiesel GS</t>
  </si>
  <si>
    <t>Dynastar</t>
  </si>
  <si>
    <t>Åre
SC</t>
  </si>
  <si>
    <t>Fischer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</si>
  <si>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</si>
  <si>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</si>
  <si>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</si>
  <si>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</si>
  <si>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</si>
  <si>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</si>
  <si>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</si>
  <si>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</si>
  <si>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</si>
  <si>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</si>
  <si>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</si>
  <si>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</si>
  <si>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</si>
  <si>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</si>
  <si>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</si>
  <si>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abszolút újonc a Vk-ban (Miklós Edit román színekben elért eredményeit hivatalosan nem veszik számításba)</t>
  </si>
  <si>
    <t>SUI</t>
  </si>
  <si>
    <t>Stöckli</t>
  </si>
  <si>
    <t>Völkl</t>
  </si>
  <si>
    <t>Daniele Petrini</t>
  </si>
  <si>
    <t>kiesett</t>
  </si>
  <si>
    <t>d90,15</t>
  </si>
  <si>
    <t>nem indult</t>
  </si>
  <si>
    <t>d139,08</t>
  </si>
  <si>
    <t>Tarvisio SC</t>
  </si>
  <si>
    <t>Magyarország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</si>
</sst>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15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48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7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7" bestFit="1" customWidth="1"/>
    <col min="2" max="2" width="6.421875" style="29" customWidth="1"/>
    <col min="3" max="3" width="7.7109375" style="29" bestFit="1" customWidth="1"/>
    <col min="4" max="4" width="40.28125" style="60" bestFit="1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1" width="6.8515625" style="30" customWidth="1"/>
    <col min="12" max="15" width="9.421875" style="30" bestFit="1" customWidth="1"/>
    <col min="16" max="16384" width="9.140625" style="29" customWidth="1"/>
  </cols>
  <sheetData>
    <row r="1" spans="1:17" s="39" customFormat="1" ht="15.75" thickBot="1">
      <c r="A1" s="39" t="s">
        <v>491</v>
      </c>
      <c r="B1" s="39" t="s">
        <v>492</v>
      </c>
      <c r="C1" s="39" t="s">
        <v>493</v>
      </c>
      <c r="D1" s="40" t="s">
        <v>494</v>
      </c>
      <c r="E1" s="39" t="s">
        <v>495</v>
      </c>
      <c r="F1" s="39" t="s">
        <v>20</v>
      </c>
      <c r="G1" s="39" t="s">
        <v>496</v>
      </c>
      <c r="H1" s="41" t="s">
        <v>497</v>
      </c>
      <c r="I1" s="39" t="s">
        <v>515</v>
      </c>
      <c r="J1" s="39" t="s">
        <v>627</v>
      </c>
      <c r="K1" s="67" t="s">
        <v>584</v>
      </c>
      <c r="L1" s="40" t="s">
        <v>498</v>
      </c>
      <c r="M1" s="40" t="s">
        <v>499</v>
      </c>
      <c r="N1" s="40" t="s">
        <v>610</v>
      </c>
      <c r="O1" s="40" t="s">
        <v>628</v>
      </c>
      <c r="P1" s="43" t="s">
        <v>500</v>
      </c>
      <c r="Q1" s="42"/>
    </row>
    <row r="2" spans="1:17" ht="15.75" customHeight="1" thickTop="1">
      <c r="A2" s="57">
        <v>1</v>
      </c>
      <c r="B2" s="60">
        <v>20</v>
      </c>
      <c r="C2" s="60">
        <v>537544</v>
      </c>
      <c r="D2" s="60" t="s">
        <v>38</v>
      </c>
      <c r="E2" s="60">
        <v>1984</v>
      </c>
      <c r="F2" s="60" t="s">
        <v>11</v>
      </c>
      <c r="G2" s="77" t="s">
        <v>503</v>
      </c>
      <c r="H2" s="60">
        <v>25.4</v>
      </c>
      <c r="I2" s="60">
        <v>41.47</v>
      </c>
      <c r="J2" s="60">
        <v>72.65</v>
      </c>
      <c r="K2" s="49">
        <v>88.15</v>
      </c>
      <c r="L2" s="64">
        <f aca="true" t="shared" si="0" ref="L2:L33">+H2</f>
        <v>25.4</v>
      </c>
      <c r="M2" s="64">
        <f aca="true" t="shared" si="1" ref="M2:M33">+I2-H2</f>
        <v>16.07</v>
      </c>
      <c r="N2" s="64">
        <f aca="true" t="shared" si="2" ref="N2:N33">+J2-I2</f>
        <v>31.180000000000007</v>
      </c>
      <c r="O2" s="64">
        <f aca="true" t="shared" si="3" ref="O2:O33">+K2-J2</f>
        <v>15.5</v>
      </c>
      <c r="P2" s="64"/>
      <c r="Q2" s="64"/>
    </row>
    <row r="3" spans="1:17" ht="15">
      <c r="A3" s="57">
        <v>2</v>
      </c>
      <c r="B3" s="60">
        <v>21</v>
      </c>
      <c r="C3" s="60">
        <v>206001</v>
      </c>
      <c r="D3" s="60" t="s">
        <v>26</v>
      </c>
      <c r="E3" s="60">
        <v>1984</v>
      </c>
      <c r="F3" s="60" t="s">
        <v>13</v>
      </c>
      <c r="G3" s="47" t="s">
        <v>503</v>
      </c>
      <c r="H3" s="60">
        <v>25.54</v>
      </c>
      <c r="I3" s="60">
        <v>41.61</v>
      </c>
      <c r="J3" s="60">
        <v>72.9</v>
      </c>
      <c r="K3" s="49">
        <v>88.57</v>
      </c>
      <c r="L3" s="64">
        <f t="shared" si="0"/>
        <v>25.54</v>
      </c>
      <c r="M3" s="64">
        <f t="shared" si="1"/>
        <v>16.07</v>
      </c>
      <c r="N3" s="64">
        <f t="shared" si="2"/>
        <v>31.290000000000006</v>
      </c>
      <c r="O3" s="64">
        <f t="shared" si="3"/>
        <v>15.669999999999987</v>
      </c>
      <c r="P3" s="64"/>
      <c r="Q3" s="64"/>
    </row>
    <row r="4" spans="1:17" ht="15">
      <c r="A4" s="57">
        <v>3</v>
      </c>
      <c r="B4" s="60">
        <v>16</v>
      </c>
      <c r="C4" s="60">
        <v>505483</v>
      </c>
      <c r="D4" s="60" t="s">
        <v>31</v>
      </c>
      <c r="E4" s="60">
        <v>1981</v>
      </c>
      <c r="F4" s="60" t="s">
        <v>3</v>
      </c>
      <c r="G4" s="47" t="s">
        <v>503</v>
      </c>
      <c r="H4" s="60">
        <v>25.58</v>
      </c>
      <c r="I4" s="60">
        <v>41.72</v>
      </c>
      <c r="J4" s="60">
        <v>72.82</v>
      </c>
      <c r="K4" s="49">
        <v>88.66</v>
      </c>
      <c r="L4" s="64">
        <f t="shared" si="0"/>
        <v>25.58</v>
      </c>
      <c r="M4" s="64">
        <f t="shared" si="1"/>
        <v>16.14</v>
      </c>
      <c r="N4" s="64">
        <f t="shared" si="2"/>
        <v>31.099999999999994</v>
      </c>
      <c r="O4" s="64">
        <f t="shared" si="3"/>
        <v>15.840000000000003</v>
      </c>
      <c r="P4" s="64"/>
      <c r="Q4" s="64"/>
    </row>
    <row r="5" spans="1:17" s="59" customFormat="1" ht="15">
      <c r="A5" s="57">
        <v>4</v>
      </c>
      <c r="B5" s="60">
        <v>34</v>
      </c>
      <c r="C5" s="60">
        <v>195671</v>
      </c>
      <c r="D5" s="60" t="s">
        <v>50</v>
      </c>
      <c r="E5" s="60">
        <v>1978</v>
      </c>
      <c r="F5" s="60" t="s">
        <v>1</v>
      </c>
      <c r="G5" s="47" t="s">
        <v>504</v>
      </c>
      <c r="H5" s="60">
        <v>25.64</v>
      </c>
      <c r="I5" s="32">
        <v>41.74</v>
      </c>
      <c r="J5" s="32">
        <v>73.16</v>
      </c>
      <c r="K5" s="49">
        <v>88.9</v>
      </c>
      <c r="L5" s="64">
        <f t="shared" si="0"/>
        <v>25.64</v>
      </c>
      <c r="M5" s="64">
        <f t="shared" si="1"/>
        <v>16.1</v>
      </c>
      <c r="N5" s="64">
        <f t="shared" si="2"/>
        <v>31.419999999999995</v>
      </c>
      <c r="O5" s="64">
        <f t="shared" si="3"/>
        <v>15.740000000000009</v>
      </c>
      <c r="P5" s="64"/>
      <c r="Q5" s="64"/>
    </row>
    <row r="6" spans="1:17" s="59" customFormat="1" ht="15">
      <c r="A6" s="57">
        <v>5</v>
      </c>
      <c r="B6" s="60">
        <v>22</v>
      </c>
      <c r="C6" s="60">
        <v>565243</v>
      </c>
      <c r="D6" s="60" t="s">
        <v>25</v>
      </c>
      <c r="E6" s="60">
        <v>1983</v>
      </c>
      <c r="F6" s="60" t="s">
        <v>14</v>
      </c>
      <c r="G6" s="47" t="s">
        <v>655</v>
      </c>
      <c r="H6" s="60">
        <v>25.74</v>
      </c>
      <c r="I6" s="60">
        <v>41.94</v>
      </c>
      <c r="J6" s="60">
        <v>73.27</v>
      </c>
      <c r="K6" s="48">
        <v>88.94</v>
      </c>
      <c r="L6" s="64">
        <f t="shared" si="0"/>
        <v>25.74</v>
      </c>
      <c r="M6" s="64">
        <f t="shared" si="1"/>
        <v>16.2</v>
      </c>
      <c r="N6" s="64">
        <f t="shared" si="2"/>
        <v>31.33</v>
      </c>
      <c r="O6" s="64">
        <f t="shared" si="3"/>
        <v>15.670000000000002</v>
      </c>
      <c r="P6" s="64"/>
      <c r="Q6" s="64"/>
    </row>
    <row r="7" spans="1:17" s="59" customFormat="1" ht="15" customHeight="1">
      <c r="A7" s="57">
        <v>6</v>
      </c>
      <c r="B7" s="60">
        <v>43</v>
      </c>
      <c r="C7" s="60">
        <v>55978</v>
      </c>
      <c r="D7" s="45" t="s">
        <v>371</v>
      </c>
      <c r="E7" s="60">
        <v>1989</v>
      </c>
      <c r="F7" s="60" t="s">
        <v>5</v>
      </c>
      <c r="G7" s="47" t="s">
        <v>637</v>
      </c>
      <c r="H7" s="60">
        <v>25.75</v>
      </c>
      <c r="I7" s="32">
        <v>42.14</v>
      </c>
      <c r="J7" s="32">
        <v>73.24</v>
      </c>
      <c r="K7" s="48">
        <v>89.18</v>
      </c>
      <c r="L7" s="64">
        <f t="shared" si="0"/>
        <v>25.75</v>
      </c>
      <c r="M7" s="64">
        <f t="shared" si="1"/>
        <v>16.39</v>
      </c>
      <c r="N7" s="64">
        <f t="shared" si="2"/>
        <v>31.099999999999994</v>
      </c>
      <c r="O7" s="64">
        <f t="shared" si="3"/>
        <v>15.940000000000012</v>
      </c>
      <c r="P7" s="64"/>
      <c r="Q7" s="64"/>
    </row>
    <row r="8" spans="1:17" s="59" customFormat="1" ht="15">
      <c r="A8" s="57">
        <v>7</v>
      </c>
      <c r="B8" s="78">
        <v>47</v>
      </c>
      <c r="C8" s="60">
        <v>196573</v>
      </c>
      <c r="D8" s="45" t="s">
        <v>385</v>
      </c>
      <c r="E8" s="60">
        <v>1986</v>
      </c>
      <c r="F8" s="60" t="s">
        <v>1</v>
      </c>
      <c r="G8" s="47" t="s">
        <v>504</v>
      </c>
      <c r="H8" s="60">
        <v>25.66</v>
      </c>
      <c r="I8" s="60">
        <v>42.13</v>
      </c>
      <c r="J8" s="60">
        <v>73.36</v>
      </c>
      <c r="K8" s="48">
        <v>89.24</v>
      </c>
      <c r="L8" s="64">
        <f t="shared" si="0"/>
        <v>25.66</v>
      </c>
      <c r="M8" s="64">
        <f t="shared" si="1"/>
        <v>16.470000000000002</v>
      </c>
      <c r="N8" s="64">
        <f t="shared" si="2"/>
        <v>31.229999999999997</v>
      </c>
      <c r="O8" s="64">
        <f t="shared" si="3"/>
        <v>15.879999999999995</v>
      </c>
      <c r="P8" s="64"/>
      <c r="Q8" s="64"/>
    </row>
    <row r="9" spans="1:17" s="59" customFormat="1" ht="15">
      <c r="A9" s="57">
        <v>8</v>
      </c>
      <c r="B9" s="60">
        <v>42</v>
      </c>
      <c r="C9" s="60">
        <v>537582</v>
      </c>
      <c r="D9" s="45" t="s">
        <v>379</v>
      </c>
      <c r="E9" s="60">
        <v>1984</v>
      </c>
      <c r="F9" s="60" t="s">
        <v>11</v>
      </c>
      <c r="G9" s="47" t="s">
        <v>501</v>
      </c>
      <c r="H9" s="60">
        <v>25.83</v>
      </c>
      <c r="I9" s="32">
        <v>42.14</v>
      </c>
      <c r="J9" s="32">
        <v>73.51</v>
      </c>
      <c r="K9" s="49">
        <v>89.34</v>
      </c>
      <c r="L9" s="64">
        <f t="shared" si="0"/>
        <v>25.83</v>
      </c>
      <c r="M9" s="64">
        <f t="shared" si="1"/>
        <v>16.310000000000002</v>
      </c>
      <c r="N9" s="64">
        <f t="shared" si="2"/>
        <v>31.370000000000005</v>
      </c>
      <c r="O9" s="64">
        <f t="shared" si="3"/>
        <v>15.829999999999998</v>
      </c>
      <c r="P9" s="64"/>
      <c r="Q9" s="64"/>
    </row>
    <row r="10" spans="1:17" s="59" customFormat="1" ht="15">
      <c r="A10" s="57">
        <v>9</v>
      </c>
      <c r="B10" s="29">
        <v>50</v>
      </c>
      <c r="C10" s="29">
        <v>106022</v>
      </c>
      <c r="D10" s="45" t="s">
        <v>381</v>
      </c>
      <c r="E10" s="29">
        <v>1980</v>
      </c>
      <c r="F10" s="29" t="s">
        <v>9</v>
      </c>
      <c r="G10" s="65" t="s">
        <v>656</v>
      </c>
      <c r="H10" s="29">
        <v>25.82</v>
      </c>
      <c r="I10" s="30">
        <v>42.07</v>
      </c>
      <c r="J10" s="30">
        <v>73.61</v>
      </c>
      <c r="K10" s="84">
        <v>89.37</v>
      </c>
      <c r="L10" s="64">
        <f t="shared" si="0"/>
        <v>25.82</v>
      </c>
      <c r="M10" s="64">
        <f t="shared" si="1"/>
        <v>16.25</v>
      </c>
      <c r="N10" s="64">
        <f t="shared" si="2"/>
        <v>31.54</v>
      </c>
      <c r="O10" s="64">
        <f t="shared" si="3"/>
        <v>15.760000000000005</v>
      </c>
      <c r="P10" s="64"/>
      <c r="Q10" s="64"/>
    </row>
    <row r="11" spans="1:17" s="59" customFormat="1" ht="15">
      <c r="A11" s="57">
        <v>9</v>
      </c>
      <c r="B11" s="60">
        <v>36</v>
      </c>
      <c r="C11" s="60">
        <v>195983</v>
      </c>
      <c r="D11" s="45" t="s">
        <v>382</v>
      </c>
      <c r="E11" s="60">
        <v>1982</v>
      </c>
      <c r="F11" s="60" t="s">
        <v>1</v>
      </c>
      <c r="G11" s="47" t="s">
        <v>501</v>
      </c>
      <c r="H11" s="60">
        <v>25.69</v>
      </c>
      <c r="I11" s="32">
        <v>41.93</v>
      </c>
      <c r="J11" s="32">
        <v>73.44</v>
      </c>
      <c r="K11" s="48">
        <v>89.37</v>
      </c>
      <c r="L11" s="64">
        <f t="shared" si="0"/>
        <v>25.69</v>
      </c>
      <c r="M11" s="64">
        <f t="shared" si="1"/>
        <v>16.24</v>
      </c>
      <c r="N11" s="64">
        <f t="shared" si="2"/>
        <v>31.509999999999998</v>
      </c>
      <c r="O11" s="64">
        <f t="shared" si="3"/>
        <v>15.930000000000007</v>
      </c>
      <c r="P11" s="64"/>
      <c r="Q11" s="64"/>
    </row>
    <row r="12" spans="1:17" s="59" customFormat="1" ht="15">
      <c r="A12" s="57">
        <v>11</v>
      </c>
      <c r="B12" s="60">
        <v>6</v>
      </c>
      <c r="C12" s="60">
        <v>196460</v>
      </c>
      <c r="D12" s="45" t="s">
        <v>384</v>
      </c>
      <c r="E12" s="60">
        <v>1985</v>
      </c>
      <c r="F12" s="60" t="s">
        <v>1</v>
      </c>
      <c r="G12" s="47" t="s">
        <v>501</v>
      </c>
      <c r="H12" s="60">
        <v>25.67</v>
      </c>
      <c r="I12" s="60">
        <v>41.8</v>
      </c>
      <c r="J12" s="60">
        <v>73.31</v>
      </c>
      <c r="K12" s="49">
        <v>89.41</v>
      </c>
      <c r="L12" s="64">
        <f t="shared" si="0"/>
        <v>25.67</v>
      </c>
      <c r="M12" s="64">
        <f t="shared" si="1"/>
        <v>16.129999999999995</v>
      </c>
      <c r="N12" s="64">
        <f t="shared" si="2"/>
        <v>31.510000000000005</v>
      </c>
      <c r="O12" s="64">
        <f t="shared" si="3"/>
        <v>16.099999999999994</v>
      </c>
      <c r="P12" s="64"/>
      <c r="Q12" s="64"/>
    </row>
    <row r="13" spans="1:17" s="59" customFormat="1" ht="15">
      <c r="A13" s="57">
        <v>12</v>
      </c>
      <c r="B13" s="60">
        <v>18</v>
      </c>
      <c r="C13" s="60">
        <v>55576</v>
      </c>
      <c r="D13" s="60" t="s">
        <v>29</v>
      </c>
      <c r="E13" s="60">
        <v>1981</v>
      </c>
      <c r="F13" s="60" t="s">
        <v>5</v>
      </c>
      <c r="G13" s="47" t="s">
        <v>503</v>
      </c>
      <c r="H13" s="60">
        <v>25.84</v>
      </c>
      <c r="I13" s="32">
        <v>42.27</v>
      </c>
      <c r="J13" s="32">
        <v>73.71</v>
      </c>
      <c r="K13" s="49">
        <v>89.45</v>
      </c>
      <c r="L13" s="64">
        <f t="shared" si="0"/>
        <v>25.84</v>
      </c>
      <c r="M13" s="64">
        <f t="shared" si="1"/>
        <v>16.430000000000003</v>
      </c>
      <c r="N13" s="64">
        <f t="shared" si="2"/>
        <v>31.43999999999999</v>
      </c>
      <c r="O13" s="64">
        <f t="shared" si="3"/>
        <v>15.740000000000009</v>
      </c>
      <c r="P13" s="64"/>
      <c r="Q13" s="64"/>
    </row>
    <row r="14" spans="1:15" s="60" customFormat="1" ht="15">
      <c r="A14" s="57">
        <v>13</v>
      </c>
      <c r="B14" s="60">
        <v>2</v>
      </c>
      <c r="C14" s="60">
        <v>538305</v>
      </c>
      <c r="D14" s="45" t="s">
        <v>328</v>
      </c>
      <c r="E14" s="60">
        <v>1987</v>
      </c>
      <c r="F14" s="60" t="s">
        <v>11</v>
      </c>
      <c r="G14" s="47" t="s">
        <v>501</v>
      </c>
      <c r="H14" s="60">
        <v>25.8</v>
      </c>
      <c r="I14" s="60">
        <v>42.25</v>
      </c>
      <c r="J14" s="60">
        <v>73.78</v>
      </c>
      <c r="K14" s="49">
        <v>89.54</v>
      </c>
      <c r="L14" s="64">
        <f t="shared" si="0"/>
        <v>25.8</v>
      </c>
      <c r="M14" s="64">
        <f t="shared" si="1"/>
        <v>16.45</v>
      </c>
      <c r="N14" s="64">
        <f t="shared" si="2"/>
        <v>31.53</v>
      </c>
      <c r="O14" s="64">
        <f t="shared" si="3"/>
        <v>15.760000000000005</v>
      </c>
    </row>
    <row r="15" spans="1:15" s="60" customFormat="1" ht="15">
      <c r="A15" s="57">
        <v>14</v>
      </c>
      <c r="B15" s="60">
        <v>12</v>
      </c>
      <c r="C15" s="60">
        <v>537545</v>
      </c>
      <c r="D15" s="60" t="s">
        <v>37</v>
      </c>
      <c r="E15" s="60">
        <v>1984</v>
      </c>
      <c r="F15" s="60" t="s">
        <v>11</v>
      </c>
      <c r="G15" s="47" t="s">
        <v>656</v>
      </c>
      <c r="H15" s="60">
        <v>26</v>
      </c>
      <c r="I15" s="60">
        <v>42.34</v>
      </c>
      <c r="J15" s="60">
        <v>73.85</v>
      </c>
      <c r="K15" s="49">
        <v>89.7</v>
      </c>
      <c r="L15" s="64">
        <f t="shared" si="0"/>
        <v>26</v>
      </c>
      <c r="M15" s="64">
        <f t="shared" si="1"/>
        <v>16.340000000000003</v>
      </c>
      <c r="N15" s="64">
        <f t="shared" si="2"/>
        <v>31.50999999999999</v>
      </c>
      <c r="O15" s="64">
        <f t="shared" si="3"/>
        <v>15.850000000000009</v>
      </c>
    </row>
    <row r="16" spans="1:16" s="59" customFormat="1" ht="15">
      <c r="A16" s="57">
        <v>15</v>
      </c>
      <c r="B16" s="60">
        <v>41</v>
      </c>
      <c r="C16" s="60">
        <v>55766</v>
      </c>
      <c r="D16" s="45" t="s">
        <v>376</v>
      </c>
      <c r="E16" s="60">
        <v>1985</v>
      </c>
      <c r="F16" s="60" t="s">
        <v>5</v>
      </c>
      <c r="G16" s="47" t="s">
        <v>656</v>
      </c>
      <c r="H16" s="60">
        <v>25.8</v>
      </c>
      <c r="I16" s="60">
        <v>42.19</v>
      </c>
      <c r="J16" s="60">
        <v>73.78</v>
      </c>
      <c r="K16" s="48">
        <v>89.71</v>
      </c>
      <c r="L16" s="64">
        <f t="shared" si="0"/>
        <v>25.8</v>
      </c>
      <c r="M16" s="64">
        <f t="shared" si="1"/>
        <v>16.389999999999997</v>
      </c>
      <c r="N16" s="64">
        <f t="shared" si="2"/>
        <v>31.590000000000003</v>
      </c>
      <c r="O16" s="64">
        <f t="shared" si="3"/>
        <v>15.929999999999993</v>
      </c>
      <c r="P16" s="57"/>
    </row>
    <row r="17" spans="1:17" s="59" customFormat="1" ht="15">
      <c r="A17" s="57">
        <v>16</v>
      </c>
      <c r="B17" s="60">
        <v>24</v>
      </c>
      <c r="C17" s="60">
        <v>515782</v>
      </c>
      <c r="D17" s="45" t="s">
        <v>389</v>
      </c>
      <c r="E17" s="60">
        <v>1986</v>
      </c>
      <c r="F17" s="60" t="s">
        <v>8</v>
      </c>
      <c r="G17" s="47" t="s">
        <v>503</v>
      </c>
      <c r="H17" s="60">
        <v>25.7</v>
      </c>
      <c r="I17" s="60">
        <v>42.12</v>
      </c>
      <c r="J17" s="60">
        <v>73.76</v>
      </c>
      <c r="K17" s="49">
        <v>89.78</v>
      </c>
      <c r="L17" s="64">
        <f t="shared" si="0"/>
        <v>25.7</v>
      </c>
      <c r="M17" s="64">
        <f t="shared" si="1"/>
        <v>16.419999999999998</v>
      </c>
      <c r="N17" s="64">
        <f t="shared" si="2"/>
        <v>31.640000000000008</v>
      </c>
      <c r="O17" s="64">
        <f t="shared" si="3"/>
        <v>16.019999999999996</v>
      </c>
      <c r="P17" s="64"/>
      <c r="Q17" s="64"/>
    </row>
    <row r="18" spans="1:16" s="59" customFormat="1" ht="15">
      <c r="A18" s="57">
        <v>17</v>
      </c>
      <c r="B18" s="60">
        <v>33</v>
      </c>
      <c r="C18" s="60">
        <v>297134</v>
      </c>
      <c r="D18" s="60" t="s">
        <v>140</v>
      </c>
      <c r="E18" s="60">
        <v>1988</v>
      </c>
      <c r="F18" s="60" t="s">
        <v>10</v>
      </c>
      <c r="G18" s="47"/>
      <c r="H18" s="60">
        <v>25.8</v>
      </c>
      <c r="I18" s="60">
        <v>42.48</v>
      </c>
      <c r="J18" s="60">
        <v>74.04</v>
      </c>
      <c r="K18" s="49">
        <v>89.88</v>
      </c>
      <c r="L18" s="64">
        <f t="shared" si="0"/>
        <v>25.8</v>
      </c>
      <c r="M18" s="64">
        <f t="shared" si="1"/>
        <v>16.679999999999996</v>
      </c>
      <c r="N18" s="64">
        <f t="shared" si="2"/>
        <v>31.56000000000001</v>
      </c>
      <c r="O18" s="64">
        <f t="shared" si="3"/>
        <v>15.83999999999999</v>
      </c>
      <c r="P18" s="57"/>
    </row>
    <row r="19" spans="1:16" s="59" customFormat="1" ht="15">
      <c r="A19" s="57">
        <v>18</v>
      </c>
      <c r="B19" s="29">
        <v>49</v>
      </c>
      <c r="C19" s="29">
        <v>495318</v>
      </c>
      <c r="D19" s="45" t="s">
        <v>365</v>
      </c>
      <c r="E19" s="29">
        <v>1981</v>
      </c>
      <c r="F19" s="29" t="s">
        <v>12</v>
      </c>
      <c r="G19" s="65" t="s">
        <v>504</v>
      </c>
      <c r="H19" s="29">
        <v>25.85</v>
      </c>
      <c r="I19" s="30">
        <v>42.39</v>
      </c>
      <c r="J19" s="30">
        <v>74.07</v>
      </c>
      <c r="K19" s="84">
        <v>89.89</v>
      </c>
      <c r="L19" s="64">
        <f t="shared" si="0"/>
        <v>25.85</v>
      </c>
      <c r="M19" s="64">
        <f t="shared" si="1"/>
        <v>16.54</v>
      </c>
      <c r="N19" s="64">
        <f t="shared" si="2"/>
        <v>31.679999999999993</v>
      </c>
      <c r="O19" s="64">
        <f t="shared" si="3"/>
        <v>15.820000000000007</v>
      </c>
      <c r="P19" s="57"/>
    </row>
    <row r="20" spans="1:16" s="59" customFormat="1" ht="15">
      <c r="A20" s="57">
        <v>19</v>
      </c>
      <c r="B20" s="60">
        <v>38</v>
      </c>
      <c r="C20" s="60">
        <v>516145</v>
      </c>
      <c r="D20" s="33" t="s">
        <v>651</v>
      </c>
      <c r="E20" s="60">
        <v>1988</v>
      </c>
      <c r="F20" s="60" t="s">
        <v>8</v>
      </c>
      <c r="G20" s="47"/>
      <c r="H20" s="60">
        <v>25.75</v>
      </c>
      <c r="I20" s="32">
        <v>42.29</v>
      </c>
      <c r="J20" s="32">
        <v>73.89</v>
      </c>
      <c r="K20" s="48">
        <v>89.91</v>
      </c>
      <c r="L20" s="64">
        <f t="shared" si="0"/>
        <v>25.75</v>
      </c>
      <c r="M20" s="64">
        <f t="shared" si="1"/>
        <v>16.54</v>
      </c>
      <c r="N20" s="64">
        <f t="shared" si="2"/>
        <v>31.6</v>
      </c>
      <c r="O20" s="64">
        <f t="shared" si="3"/>
        <v>16.019999999999996</v>
      </c>
      <c r="P20" s="57"/>
    </row>
    <row r="21" spans="1:16" s="59" customFormat="1" ht="15">
      <c r="A21" s="57">
        <v>20</v>
      </c>
      <c r="B21" s="60">
        <v>30</v>
      </c>
      <c r="C21" s="60">
        <v>55750</v>
      </c>
      <c r="D21" s="60" t="s">
        <v>35</v>
      </c>
      <c r="E21" s="60">
        <v>1985</v>
      </c>
      <c r="F21" s="60" t="s">
        <v>5</v>
      </c>
      <c r="G21" s="47" t="s">
        <v>502</v>
      </c>
      <c r="H21" s="60">
        <v>25.55</v>
      </c>
      <c r="I21" s="32">
        <v>41.98</v>
      </c>
      <c r="J21" s="32">
        <v>73.98</v>
      </c>
      <c r="K21" s="49">
        <v>90</v>
      </c>
      <c r="L21" s="64">
        <f t="shared" si="0"/>
        <v>25.55</v>
      </c>
      <c r="M21" s="64">
        <f t="shared" si="1"/>
        <v>16.429999999999996</v>
      </c>
      <c r="N21" s="64">
        <f t="shared" si="2"/>
        <v>32.00000000000001</v>
      </c>
      <c r="O21" s="64">
        <f t="shared" si="3"/>
        <v>16.019999999999996</v>
      </c>
      <c r="P21" s="57"/>
    </row>
    <row r="22" spans="1:16" s="59" customFormat="1" ht="15">
      <c r="A22" s="57">
        <v>21</v>
      </c>
      <c r="B22" s="60">
        <v>45</v>
      </c>
      <c r="C22" s="60">
        <v>515560</v>
      </c>
      <c r="D22" s="45" t="s">
        <v>378</v>
      </c>
      <c r="E22" s="60">
        <v>1981</v>
      </c>
      <c r="F22" s="60" t="s">
        <v>8</v>
      </c>
      <c r="G22" s="47" t="s">
        <v>656</v>
      </c>
      <c r="H22" s="60">
        <v>25.81</v>
      </c>
      <c r="I22" s="32">
        <v>42.3</v>
      </c>
      <c r="J22" s="32">
        <v>74.22</v>
      </c>
      <c r="K22" s="49">
        <v>90.03</v>
      </c>
      <c r="L22" s="64">
        <f t="shared" si="0"/>
        <v>25.81</v>
      </c>
      <c r="M22" s="64">
        <f t="shared" si="1"/>
        <v>16.49</v>
      </c>
      <c r="N22" s="64">
        <f t="shared" si="2"/>
        <v>31.92</v>
      </c>
      <c r="O22" s="64">
        <f t="shared" si="3"/>
        <v>15.810000000000002</v>
      </c>
      <c r="P22" s="57"/>
    </row>
    <row r="23" spans="1:16" s="59" customFormat="1" ht="15">
      <c r="A23" s="57">
        <v>22</v>
      </c>
      <c r="B23" s="60">
        <v>40</v>
      </c>
      <c r="C23" s="60">
        <v>297702</v>
      </c>
      <c r="D23" s="60" t="s">
        <v>72</v>
      </c>
      <c r="E23" s="60">
        <v>1990</v>
      </c>
      <c r="F23" s="60" t="s">
        <v>10</v>
      </c>
      <c r="G23" s="47" t="s">
        <v>501</v>
      </c>
      <c r="H23" s="60">
        <v>25.93</v>
      </c>
      <c r="I23" s="32">
        <v>42.3</v>
      </c>
      <c r="J23" s="32">
        <v>74.12</v>
      </c>
      <c r="K23" s="48">
        <v>90.05</v>
      </c>
      <c r="L23" s="64">
        <f t="shared" si="0"/>
        <v>25.93</v>
      </c>
      <c r="M23" s="64">
        <f t="shared" si="1"/>
        <v>16.369999999999997</v>
      </c>
      <c r="N23" s="64">
        <f t="shared" si="2"/>
        <v>31.820000000000007</v>
      </c>
      <c r="O23" s="64">
        <f t="shared" si="3"/>
        <v>15.929999999999993</v>
      </c>
      <c r="P23" s="57"/>
    </row>
    <row r="24" spans="1:16" s="59" customFormat="1" ht="15">
      <c r="A24" s="57">
        <v>22</v>
      </c>
      <c r="B24" s="60">
        <v>8</v>
      </c>
      <c r="C24" s="60">
        <v>515747</v>
      </c>
      <c r="D24" s="45" t="s">
        <v>387</v>
      </c>
      <c r="E24" s="60">
        <v>1985</v>
      </c>
      <c r="F24" s="60" t="s">
        <v>8</v>
      </c>
      <c r="G24" s="47" t="s">
        <v>635</v>
      </c>
      <c r="H24" s="60">
        <v>25.83</v>
      </c>
      <c r="I24" s="60">
        <v>42.11</v>
      </c>
      <c r="J24" s="60">
        <v>74.02</v>
      </c>
      <c r="K24" s="48">
        <v>90.05</v>
      </c>
      <c r="L24" s="64">
        <f t="shared" si="0"/>
        <v>25.83</v>
      </c>
      <c r="M24" s="64">
        <f t="shared" si="1"/>
        <v>16.28</v>
      </c>
      <c r="N24" s="64">
        <f t="shared" si="2"/>
        <v>31.909999999999997</v>
      </c>
      <c r="O24" s="64">
        <f t="shared" si="3"/>
        <v>16.03</v>
      </c>
      <c r="P24" s="57"/>
    </row>
    <row r="25" spans="1:15" s="59" customFormat="1" ht="15">
      <c r="A25" s="57">
        <v>24</v>
      </c>
      <c r="B25" s="60">
        <v>31</v>
      </c>
      <c r="C25" s="60">
        <v>205218</v>
      </c>
      <c r="D25" s="60" t="s">
        <v>21</v>
      </c>
      <c r="E25" s="60">
        <v>1989</v>
      </c>
      <c r="F25" s="60" t="s">
        <v>13</v>
      </c>
      <c r="G25" s="47" t="s">
        <v>616</v>
      </c>
      <c r="H25" s="60">
        <v>25.73</v>
      </c>
      <c r="I25" s="32">
        <v>42.19</v>
      </c>
      <c r="J25" s="32">
        <v>74.15</v>
      </c>
      <c r="K25" s="48">
        <v>90.13</v>
      </c>
      <c r="L25" s="64">
        <f t="shared" si="0"/>
        <v>25.73</v>
      </c>
      <c r="M25" s="64">
        <f t="shared" si="1"/>
        <v>16.459999999999997</v>
      </c>
      <c r="N25" s="64">
        <f t="shared" si="2"/>
        <v>31.960000000000008</v>
      </c>
      <c r="O25" s="64">
        <f t="shared" si="3"/>
        <v>15.97999999999999</v>
      </c>
    </row>
    <row r="26" spans="1:16" s="59" customFormat="1" ht="15">
      <c r="A26" s="57">
        <v>24</v>
      </c>
      <c r="B26" s="60">
        <v>15</v>
      </c>
      <c r="C26" s="60">
        <v>296427</v>
      </c>
      <c r="D26" s="60" t="s">
        <v>144</v>
      </c>
      <c r="E26" s="60">
        <v>1984</v>
      </c>
      <c r="F26" s="60" t="s">
        <v>10</v>
      </c>
      <c r="G26" s="47" t="s">
        <v>656</v>
      </c>
      <c r="H26" s="60">
        <v>25.63</v>
      </c>
      <c r="I26" s="60">
        <v>41.98</v>
      </c>
      <c r="J26" s="60">
        <v>74.16</v>
      </c>
      <c r="K26" s="48">
        <v>90.13</v>
      </c>
      <c r="L26" s="64">
        <f t="shared" si="0"/>
        <v>25.63</v>
      </c>
      <c r="M26" s="64">
        <f t="shared" si="1"/>
        <v>16.349999999999998</v>
      </c>
      <c r="N26" s="64">
        <f t="shared" si="2"/>
        <v>32.18</v>
      </c>
      <c r="O26" s="64">
        <f t="shared" si="3"/>
        <v>15.969999999999999</v>
      </c>
      <c r="P26" s="57"/>
    </row>
    <row r="27" spans="1:15" s="59" customFormat="1" ht="15">
      <c r="A27" s="57">
        <v>26</v>
      </c>
      <c r="B27" s="60">
        <v>44</v>
      </c>
      <c r="C27" s="60">
        <v>375018</v>
      </c>
      <c r="D27" s="60" t="s">
        <v>541</v>
      </c>
      <c r="E27" s="60">
        <v>1983</v>
      </c>
      <c r="F27" s="60" t="s">
        <v>538</v>
      </c>
      <c r="G27" s="47"/>
      <c r="H27" s="60">
        <v>26.13</v>
      </c>
      <c r="I27" s="32">
        <v>42.58</v>
      </c>
      <c r="J27" s="32">
        <v>74.26</v>
      </c>
      <c r="K27" s="48">
        <v>90.17</v>
      </c>
      <c r="L27" s="64">
        <f t="shared" si="0"/>
        <v>26.13</v>
      </c>
      <c r="M27" s="64">
        <f t="shared" si="1"/>
        <v>16.45</v>
      </c>
      <c r="N27" s="64">
        <f t="shared" si="2"/>
        <v>31.680000000000007</v>
      </c>
      <c r="O27" s="64">
        <f t="shared" si="3"/>
        <v>15.909999999999997</v>
      </c>
    </row>
    <row r="28" spans="1:16" s="59" customFormat="1" ht="15">
      <c r="A28" s="57">
        <v>27</v>
      </c>
      <c r="B28" s="60">
        <v>5</v>
      </c>
      <c r="C28" s="60">
        <v>538573</v>
      </c>
      <c r="D28" s="45" t="s">
        <v>324</v>
      </c>
      <c r="E28" s="60">
        <v>1988</v>
      </c>
      <c r="F28" s="60" t="s">
        <v>11</v>
      </c>
      <c r="G28" s="47" t="s">
        <v>502</v>
      </c>
      <c r="H28" s="60">
        <v>25.81</v>
      </c>
      <c r="I28" s="60">
        <v>42.29</v>
      </c>
      <c r="J28" s="60">
        <v>74.17</v>
      </c>
      <c r="K28" s="48">
        <v>90.18</v>
      </c>
      <c r="L28" s="64">
        <f t="shared" si="0"/>
        <v>25.81</v>
      </c>
      <c r="M28" s="64">
        <f t="shared" si="1"/>
        <v>16.48</v>
      </c>
      <c r="N28" s="64">
        <f t="shared" si="2"/>
        <v>31.880000000000003</v>
      </c>
      <c r="O28" s="64">
        <f t="shared" si="3"/>
        <v>16.010000000000005</v>
      </c>
      <c r="P28" s="57"/>
    </row>
    <row r="29" spans="1:16" s="59" customFormat="1" ht="15">
      <c r="A29" s="57">
        <v>28</v>
      </c>
      <c r="B29" s="60">
        <v>3</v>
      </c>
      <c r="C29" s="60">
        <v>206323</v>
      </c>
      <c r="D29" s="45" t="s">
        <v>369</v>
      </c>
      <c r="E29" s="60">
        <v>1990</v>
      </c>
      <c r="F29" s="60" t="s">
        <v>13</v>
      </c>
      <c r="G29" s="47" t="s">
        <v>501</v>
      </c>
      <c r="H29" s="60">
        <v>26.07</v>
      </c>
      <c r="I29" s="60">
        <v>42.46</v>
      </c>
      <c r="J29" s="60">
        <v>74.29</v>
      </c>
      <c r="K29" s="49">
        <v>90.26</v>
      </c>
      <c r="L29" s="64">
        <f t="shared" si="0"/>
        <v>26.07</v>
      </c>
      <c r="M29" s="64">
        <f t="shared" si="1"/>
        <v>16.39</v>
      </c>
      <c r="N29" s="64">
        <f t="shared" si="2"/>
        <v>31.830000000000005</v>
      </c>
      <c r="O29" s="64">
        <f t="shared" si="3"/>
        <v>15.969999999999999</v>
      </c>
      <c r="P29" s="57"/>
    </row>
    <row r="30" spans="1:15" s="59" customFormat="1" ht="15">
      <c r="A30" s="57">
        <v>29</v>
      </c>
      <c r="B30" s="60">
        <v>25</v>
      </c>
      <c r="C30" s="60">
        <v>516138</v>
      </c>
      <c r="D30" s="60" t="s">
        <v>40</v>
      </c>
      <c r="E30" s="60">
        <v>1991</v>
      </c>
      <c r="F30" s="60" t="s">
        <v>8</v>
      </c>
      <c r="G30" s="47" t="s">
        <v>502</v>
      </c>
      <c r="H30" s="60">
        <v>25.87</v>
      </c>
      <c r="I30" s="60">
        <v>42.29</v>
      </c>
      <c r="J30" s="60">
        <v>74.41</v>
      </c>
      <c r="K30" s="49">
        <v>90.35</v>
      </c>
      <c r="L30" s="64">
        <f t="shared" si="0"/>
        <v>25.87</v>
      </c>
      <c r="M30" s="64">
        <f t="shared" si="1"/>
        <v>16.419999999999998</v>
      </c>
      <c r="N30" s="64">
        <f t="shared" si="2"/>
        <v>32.12</v>
      </c>
      <c r="O30" s="64">
        <f t="shared" si="3"/>
        <v>15.939999999999998</v>
      </c>
    </row>
    <row r="31" spans="1:15" s="59" customFormat="1" ht="15">
      <c r="A31" s="57">
        <v>30</v>
      </c>
      <c r="B31" s="60">
        <v>13</v>
      </c>
      <c r="C31" s="60">
        <v>515766</v>
      </c>
      <c r="D31" s="60" t="s">
        <v>36</v>
      </c>
      <c r="E31" s="60">
        <v>1985</v>
      </c>
      <c r="F31" s="60" t="s">
        <v>8</v>
      </c>
      <c r="G31" s="47" t="s">
        <v>655</v>
      </c>
      <c r="H31" s="60">
        <v>25.92</v>
      </c>
      <c r="I31" s="60">
        <v>42.33</v>
      </c>
      <c r="J31" s="60">
        <v>74.39</v>
      </c>
      <c r="K31" s="49">
        <v>90.38</v>
      </c>
      <c r="L31" s="64">
        <f t="shared" si="0"/>
        <v>25.92</v>
      </c>
      <c r="M31" s="64">
        <f t="shared" si="1"/>
        <v>16.409999999999997</v>
      </c>
      <c r="N31" s="64">
        <f t="shared" si="2"/>
        <v>32.06</v>
      </c>
      <c r="O31" s="64">
        <f t="shared" si="3"/>
        <v>15.989999999999995</v>
      </c>
    </row>
    <row r="32" spans="1:15" s="59" customFormat="1" ht="15">
      <c r="A32" s="57">
        <v>31</v>
      </c>
      <c r="B32" s="60">
        <v>32</v>
      </c>
      <c r="C32" s="60">
        <v>296623</v>
      </c>
      <c r="D32" s="45" t="s">
        <v>374</v>
      </c>
      <c r="E32" s="60">
        <v>1985</v>
      </c>
      <c r="F32" s="60" t="s">
        <v>10</v>
      </c>
      <c r="G32" s="47" t="s">
        <v>501</v>
      </c>
      <c r="H32" s="60">
        <v>25.56</v>
      </c>
      <c r="I32" s="32">
        <v>41.92</v>
      </c>
      <c r="J32" s="32">
        <v>74.24</v>
      </c>
      <c r="K32" s="49">
        <v>90.39</v>
      </c>
      <c r="L32" s="64">
        <f t="shared" si="0"/>
        <v>25.56</v>
      </c>
      <c r="M32" s="64">
        <f t="shared" si="1"/>
        <v>16.360000000000003</v>
      </c>
      <c r="N32" s="64">
        <f t="shared" si="2"/>
        <v>32.31999999999999</v>
      </c>
      <c r="O32" s="64">
        <f t="shared" si="3"/>
        <v>16.150000000000006</v>
      </c>
    </row>
    <row r="33" spans="1:15" s="59" customFormat="1" ht="15">
      <c r="A33" s="57">
        <v>32</v>
      </c>
      <c r="B33" s="60">
        <v>10</v>
      </c>
      <c r="C33" s="60">
        <v>296008</v>
      </c>
      <c r="D33" s="45" t="s">
        <v>383</v>
      </c>
      <c r="E33" s="60">
        <v>1981</v>
      </c>
      <c r="F33" s="60" t="s">
        <v>10</v>
      </c>
      <c r="G33" s="60" t="s">
        <v>504</v>
      </c>
      <c r="H33" s="31">
        <v>26</v>
      </c>
      <c r="I33" s="32">
        <v>42.45</v>
      </c>
      <c r="J33" s="32">
        <v>74.44</v>
      </c>
      <c r="K33" s="49">
        <v>90.4</v>
      </c>
      <c r="L33" s="64">
        <f t="shared" si="0"/>
        <v>26</v>
      </c>
      <c r="M33" s="64">
        <f t="shared" si="1"/>
        <v>16.450000000000003</v>
      </c>
      <c r="N33" s="64">
        <f t="shared" si="2"/>
        <v>31.989999999999995</v>
      </c>
      <c r="O33" s="64">
        <f t="shared" si="3"/>
        <v>15.960000000000008</v>
      </c>
    </row>
    <row r="34" spans="1:15" s="59" customFormat="1" ht="15">
      <c r="A34" s="57">
        <v>33</v>
      </c>
      <c r="B34" s="60">
        <v>27</v>
      </c>
      <c r="C34" s="60">
        <v>196812</v>
      </c>
      <c r="D34" s="45" t="s">
        <v>449</v>
      </c>
      <c r="E34" s="60">
        <v>1988</v>
      </c>
      <c r="F34" s="60" t="s">
        <v>1</v>
      </c>
      <c r="G34" s="60" t="s">
        <v>635</v>
      </c>
      <c r="H34" s="31">
        <v>25.92</v>
      </c>
      <c r="I34" s="60">
        <v>42.04</v>
      </c>
      <c r="J34" s="60">
        <v>74.05</v>
      </c>
      <c r="K34" s="48">
        <v>90.46</v>
      </c>
      <c r="L34" s="64">
        <f aca="true" t="shared" si="4" ref="L34:L51">+H34</f>
        <v>25.92</v>
      </c>
      <c r="M34" s="64">
        <f aca="true" t="shared" si="5" ref="M34:M51">+I34-H34</f>
        <v>16.119999999999997</v>
      </c>
      <c r="N34" s="64">
        <f aca="true" t="shared" si="6" ref="N34:N51">+J34-I34</f>
        <v>32.01</v>
      </c>
      <c r="O34" s="64">
        <f aca="true" t="shared" si="7" ref="O34:O51">+K34-J34</f>
        <v>16.409999999999997</v>
      </c>
    </row>
    <row r="35" spans="1:15" s="59" customFormat="1" ht="15">
      <c r="A35" s="57">
        <v>34</v>
      </c>
      <c r="B35" s="60">
        <v>9</v>
      </c>
      <c r="C35" s="60">
        <v>565320</v>
      </c>
      <c r="D35" s="60" t="s">
        <v>79</v>
      </c>
      <c r="E35" s="60">
        <v>1988</v>
      </c>
      <c r="F35" s="60" t="s">
        <v>14</v>
      </c>
      <c r="G35" s="60" t="s">
        <v>655</v>
      </c>
      <c r="H35" s="31">
        <v>25.96</v>
      </c>
      <c r="I35" s="60">
        <v>42.38</v>
      </c>
      <c r="J35" s="60">
        <v>74.55</v>
      </c>
      <c r="K35" s="71">
        <v>90.58</v>
      </c>
      <c r="L35" s="64">
        <f t="shared" si="4"/>
        <v>25.96</v>
      </c>
      <c r="M35" s="64">
        <f t="shared" si="5"/>
        <v>16.42</v>
      </c>
      <c r="N35" s="64">
        <f t="shared" si="6"/>
        <v>32.169999999999995</v>
      </c>
      <c r="O35" s="64">
        <f t="shared" si="7"/>
        <v>16.03</v>
      </c>
    </row>
    <row r="36" spans="1:16" s="59" customFormat="1" ht="15">
      <c r="A36" s="57">
        <v>35</v>
      </c>
      <c r="B36" s="60">
        <v>37</v>
      </c>
      <c r="C36" s="60">
        <v>55913</v>
      </c>
      <c r="D36" s="45" t="s">
        <v>366</v>
      </c>
      <c r="E36" s="60">
        <v>1988</v>
      </c>
      <c r="F36" s="60" t="s">
        <v>5</v>
      </c>
      <c r="G36" s="60"/>
      <c r="H36" s="31">
        <v>26.02</v>
      </c>
      <c r="I36" s="32">
        <v>43.03</v>
      </c>
      <c r="J36" s="32">
        <v>74.59</v>
      </c>
      <c r="K36" s="48">
        <v>90.63</v>
      </c>
      <c r="L36" s="64">
        <f t="shared" si="4"/>
        <v>26.02</v>
      </c>
      <c r="M36" s="64">
        <f t="shared" si="5"/>
        <v>17.01</v>
      </c>
      <c r="N36" s="64">
        <f t="shared" si="6"/>
        <v>31.560000000000002</v>
      </c>
      <c r="O36" s="64">
        <f t="shared" si="7"/>
        <v>16.039999999999992</v>
      </c>
      <c r="P36" s="57"/>
    </row>
    <row r="37" spans="1:15" s="59" customFormat="1" ht="15">
      <c r="A37" s="57">
        <v>36</v>
      </c>
      <c r="B37" s="60">
        <v>17</v>
      </c>
      <c r="C37" s="60">
        <v>55759</v>
      </c>
      <c r="D37" s="60" t="s">
        <v>33</v>
      </c>
      <c r="E37" s="60">
        <v>1985</v>
      </c>
      <c r="F37" s="60" t="s">
        <v>5</v>
      </c>
      <c r="G37" s="60" t="s">
        <v>502</v>
      </c>
      <c r="H37" s="31">
        <v>25.76</v>
      </c>
      <c r="I37" s="32">
        <v>42.25</v>
      </c>
      <c r="J37" s="32">
        <v>74.52</v>
      </c>
      <c r="K37" s="49">
        <v>90.64</v>
      </c>
      <c r="L37" s="64">
        <f t="shared" si="4"/>
        <v>25.76</v>
      </c>
      <c r="M37" s="64">
        <f t="shared" si="5"/>
        <v>16.49</v>
      </c>
      <c r="N37" s="64">
        <f t="shared" si="6"/>
        <v>32.269999999999996</v>
      </c>
      <c r="O37" s="64">
        <f t="shared" si="7"/>
        <v>16.120000000000005</v>
      </c>
    </row>
    <row r="38" spans="1:15" s="59" customFormat="1" ht="15">
      <c r="A38" s="57">
        <v>37</v>
      </c>
      <c r="B38" s="60">
        <v>7</v>
      </c>
      <c r="C38" s="60">
        <v>105269</v>
      </c>
      <c r="D38" s="60" t="s">
        <v>56</v>
      </c>
      <c r="E38" s="60">
        <v>1989</v>
      </c>
      <c r="F38" s="60" t="s">
        <v>9</v>
      </c>
      <c r="G38" s="60" t="s">
        <v>501</v>
      </c>
      <c r="H38" s="31">
        <v>26.15</v>
      </c>
      <c r="I38" s="60">
        <v>42.49</v>
      </c>
      <c r="J38" s="60">
        <v>74.52</v>
      </c>
      <c r="K38" s="49">
        <v>90.83</v>
      </c>
      <c r="L38" s="64">
        <f t="shared" si="4"/>
        <v>26.15</v>
      </c>
      <c r="M38" s="64">
        <f t="shared" si="5"/>
        <v>16.340000000000003</v>
      </c>
      <c r="N38" s="64">
        <f t="shared" si="6"/>
        <v>32.029999999999994</v>
      </c>
      <c r="O38" s="64">
        <f t="shared" si="7"/>
        <v>16.310000000000002</v>
      </c>
    </row>
    <row r="39" spans="1:15" s="59" customFormat="1" ht="15">
      <c r="A39" s="57">
        <v>38</v>
      </c>
      <c r="B39" s="60">
        <v>11</v>
      </c>
      <c r="C39" s="51">
        <v>55690</v>
      </c>
      <c r="D39" s="60" t="s">
        <v>55</v>
      </c>
      <c r="E39" s="51">
        <v>1983</v>
      </c>
      <c r="F39" s="60" t="s">
        <v>5</v>
      </c>
      <c r="G39" s="60" t="s">
        <v>656</v>
      </c>
      <c r="H39" s="31">
        <v>26.15</v>
      </c>
      <c r="I39" s="60">
        <v>42.78</v>
      </c>
      <c r="J39" s="60">
        <v>74.72</v>
      </c>
      <c r="K39" s="48">
        <v>90.84</v>
      </c>
      <c r="L39" s="64">
        <f t="shared" si="4"/>
        <v>26.15</v>
      </c>
      <c r="M39" s="64">
        <f t="shared" si="5"/>
        <v>16.630000000000003</v>
      </c>
      <c r="N39" s="64">
        <f t="shared" si="6"/>
        <v>31.939999999999998</v>
      </c>
      <c r="O39" s="64">
        <f t="shared" si="7"/>
        <v>16.120000000000005</v>
      </c>
    </row>
    <row r="40" spans="1:15" s="59" customFormat="1" ht="15">
      <c r="A40" s="57">
        <v>39</v>
      </c>
      <c r="B40" s="60">
        <v>1</v>
      </c>
      <c r="C40" s="60">
        <v>425880</v>
      </c>
      <c r="D40" s="60" t="s">
        <v>61</v>
      </c>
      <c r="E40" s="60">
        <v>1991</v>
      </c>
      <c r="F40" s="60" t="s">
        <v>15</v>
      </c>
      <c r="G40" s="60" t="s">
        <v>502</v>
      </c>
      <c r="H40" s="31">
        <v>26.08</v>
      </c>
      <c r="I40" s="60">
        <v>42.52</v>
      </c>
      <c r="J40" s="60">
        <v>74.89</v>
      </c>
      <c r="K40" s="49">
        <v>90.88</v>
      </c>
      <c r="L40" s="64">
        <f t="shared" si="4"/>
        <v>26.08</v>
      </c>
      <c r="M40" s="64">
        <f t="shared" si="5"/>
        <v>16.440000000000005</v>
      </c>
      <c r="N40" s="64">
        <f t="shared" si="6"/>
        <v>32.37</v>
      </c>
      <c r="O40" s="64">
        <f t="shared" si="7"/>
        <v>15.989999999999995</v>
      </c>
    </row>
    <row r="41" spans="1:15" s="59" customFormat="1" ht="15">
      <c r="A41" s="57">
        <v>40</v>
      </c>
      <c r="B41" s="60">
        <v>29</v>
      </c>
      <c r="C41" s="60">
        <v>505632</v>
      </c>
      <c r="D41" s="60" t="s">
        <v>59</v>
      </c>
      <c r="E41" s="60">
        <v>1984</v>
      </c>
      <c r="F41" s="60" t="s">
        <v>3</v>
      </c>
      <c r="G41" s="60" t="s">
        <v>501</v>
      </c>
      <c r="H41" s="31">
        <v>26.06</v>
      </c>
      <c r="I41" s="60">
        <v>42.67</v>
      </c>
      <c r="J41" s="60">
        <v>74.74</v>
      </c>
      <c r="K41" s="49">
        <v>90.91</v>
      </c>
      <c r="L41" s="64">
        <f t="shared" si="4"/>
        <v>26.06</v>
      </c>
      <c r="M41" s="64">
        <f t="shared" si="5"/>
        <v>16.610000000000003</v>
      </c>
      <c r="N41" s="64">
        <f t="shared" si="6"/>
        <v>32.06999999999999</v>
      </c>
      <c r="O41" s="64">
        <f t="shared" si="7"/>
        <v>16.17</v>
      </c>
    </row>
    <row r="42" spans="1:15" s="59" customFormat="1" ht="15">
      <c r="A42" s="57">
        <v>40</v>
      </c>
      <c r="B42" s="60">
        <v>19</v>
      </c>
      <c r="C42" s="60">
        <v>55947</v>
      </c>
      <c r="D42" s="60" t="s">
        <v>73</v>
      </c>
      <c r="E42" s="60">
        <v>1989</v>
      </c>
      <c r="F42" s="60" t="s">
        <v>5</v>
      </c>
      <c r="G42" s="60" t="s">
        <v>503</v>
      </c>
      <c r="H42" s="31">
        <v>26.03</v>
      </c>
      <c r="I42" s="60">
        <v>42.55</v>
      </c>
      <c r="J42" s="60">
        <v>74.88</v>
      </c>
      <c r="K42" s="48">
        <v>90.91</v>
      </c>
      <c r="L42" s="64">
        <f t="shared" si="4"/>
        <v>26.03</v>
      </c>
      <c r="M42" s="64">
        <f t="shared" si="5"/>
        <v>16.519999999999996</v>
      </c>
      <c r="N42" s="64">
        <f t="shared" si="6"/>
        <v>32.33</v>
      </c>
      <c r="O42" s="64">
        <f t="shared" si="7"/>
        <v>16.03</v>
      </c>
    </row>
    <row r="43" spans="1:15" s="59" customFormat="1" ht="15">
      <c r="A43" s="57">
        <v>42</v>
      </c>
      <c r="B43" s="60">
        <v>39</v>
      </c>
      <c r="C43" s="60">
        <v>565369</v>
      </c>
      <c r="D43" s="45" t="s">
        <v>359</v>
      </c>
      <c r="E43" s="60">
        <v>1991</v>
      </c>
      <c r="F43" s="60" t="s">
        <v>14</v>
      </c>
      <c r="G43" s="60" t="s">
        <v>501</v>
      </c>
      <c r="H43" s="31">
        <v>25.91</v>
      </c>
      <c r="I43" s="32">
        <v>42.46</v>
      </c>
      <c r="J43" s="32">
        <v>74.78</v>
      </c>
      <c r="K43" s="49">
        <v>91.06</v>
      </c>
      <c r="L43" s="64">
        <f t="shared" si="4"/>
        <v>25.91</v>
      </c>
      <c r="M43" s="64">
        <f t="shared" si="5"/>
        <v>16.55</v>
      </c>
      <c r="N43" s="64">
        <f t="shared" si="6"/>
        <v>32.32</v>
      </c>
      <c r="O43" s="64">
        <f t="shared" si="7"/>
        <v>16.28</v>
      </c>
    </row>
    <row r="44" spans="1:15" s="59" customFormat="1" ht="15">
      <c r="A44" s="57">
        <v>43</v>
      </c>
      <c r="B44" s="60">
        <v>26</v>
      </c>
      <c r="C44" s="60">
        <v>297910</v>
      </c>
      <c r="D44" s="60" t="s">
        <v>76</v>
      </c>
      <c r="E44" s="60">
        <v>1991</v>
      </c>
      <c r="F44" s="60" t="s">
        <v>10</v>
      </c>
      <c r="G44" s="60" t="s">
        <v>502</v>
      </c>
      <c r="H44" s="31">
        <v>26.18</v>
      </c>
      <c r="I44" s="60">
        <v>42.65</v>
      </c>
      <c r="J44" s="60">
        <v>75.2</v>
      </c>
      <c r="K44" s="48">
        <v>91.41</v>
      </c>
      <c r="L44" s="64">
        <f t="shared" si="4"/>
        <v>26.18</v>
      </c>
      <c r="M44" s="64">
        <f t="shared" si="5"/>
        <v>16.47</v>
      </c>
      <c r="N44" s="64">
        <f t="shared" si="6"/>
        <v>32.550000000000004</v>
      </c>
      <c r="O44" s="64">
        <f t="shared" si="7"/>
        <v>16.209999999999994</v>
      </c>
    </row>
    <row r="45" spans="1:15" s="59" customFormat="1" ht="15">
      <c r="A45" s="57">
        <v>43</v>
      </c>
      <c r="B45" s="60">
        <v>14</v>
      </c>
      <c r="C45" s="60">
        <v>515997</v>
      </c>
      <c r="D45" s="64" t="s">
        <v>128</v>
      </c>
      <c r="E45" s="60">
        <v>1989</v>
      </c>
      <c r="F45" s="60" t="s">
        <v>8</v>
      </c>
      <c r="G45" s="60" t="s">
        <v>503</v>
      </c>
      <c r="H45" s="31">
        <v>26.29</v>
      </c>
      <c r="I45" s="60">
        <v>43</v>
      </c>
      <c r="J45" s="60">
        <v>75.07</v>
      </c>
      <c r="K45" s="49">
        <v>91.41</v>
      </c>
      <c r="L45" s="64">
        <f t="shared" si="4"/>
        <v>26.29</v>
      </c>
      <c r="M45" s="64">
        <f t="shared" si="5"/>
        <v>16.71</v>
      </c>
      <c r="N45" s="64">
        <f t="shared" si="6"/>
        <v>32.06999999999999</v>
      </c>
      <c r="O45" s="64">
        <f t="shared" si="7"/>
        <v>16.340000000000003</v>
      </c>
    </row>
    <row r="46" spans="1:16" s="59" customFormat="1" ht="15">
      <c r="A46" s="57">
        <v>45</v>
      </c>
      <c r="B46" s="60">
        <v>4</v>
      </c>
      <c r="C46" s="60">
        <v>155415</v>
      </c>
      <c r="D46" s="60" t="s">
        <v>77</v>
      </c>
      <c r="E46" s="60">
        <v>1985</v>
      </c>
      <c r="F46" s="60" t="s">
        <v>4</v>
      </c>
      <c r="G46" s="60" t="s">
        <v>503</v>
      </c>
      <c r="H46" s="31">
        <v>26.12</v>
      </c>
      <c r="I46" s="60">
        <v>42.94</v>
      </c>
      <c r="J46" s="60">
        <v>75.21</v>
      </c>
      <c r="K46" s="48">
        <v>91.67</v>
      </c>
      <c r="L46" s="64">
        <f t="shared" si="4"/>
        <v>26.12</v>
      </c>
      <c r="M46" s="64">
        <f t="shared" si="5"/>
        <v>16.819999999999997</v>
      </c>
      <c r="N46" s="64">
        <f t="shared" si="6"/>
        <v>32.269999999999996</v>
      </c>
      <c r="O46" s="64">
        <f t="shared" si="7"/>
        <v>16.460000000000008</v>
      </c>
      <c r="P46" s="57"/>
    </row>
    <row r="47" spans="1:15" s="59" customFormat="1" ht="15">
      <c r="A47" s="57">
        <v>46</v>
      </c>
      <c r="B47" s="60">
        <v>48</v>
      </c>
      <c r="C47" s="60">
        <v>245066</v>
      </c>
      <c r="D47" s="33" t="s">
        <v>652</v>
      </c>
      <c r="E47" s="60">
        <v>1988</v>
      </c>
      <c r="F47" s="60" t="s">
        <v>650</v>
      </c>
      <c r="G47" s="60"/>
      <c r="H47" s="31">
        <v>26.29</v>
      </c>
      <c r="I47" s="60">
        <v>43.1</v>
      </c>
      <c r="J47" s="60">
        <v>76.22</v>
      </c>
      <c r="K47" s="49">
        <v>92.63</v>
      </c>
      <c r="L47" s="64">
        <f t="shared" si="4"/>
        <v>26.29</v>
      </c>
      <c r="M47" s="64">
        <f t="shared" si="5"/>
        <v>16.810000000000002</v>
      </c>
      <c r="N47" s="64">
        <f t="shared" si="6"/>
        <v>33.12</v>
      </c>
      <c r="O47" s="64">
        <f t="shared" si="7"/>
        <v>16.409999999999997</v>
      </c>
    </row>
    <row r="48" spans="1:15" s="59" customFormat="1" ht="15">
      <c r="A48" s="57">
        <v>47</v>
      </c>
      <c r="B48" s="60">
        <v>46</v>
      </c>
      <c r="C48" s="60">
        <v>35089</v>
      </c>
      <c r="D48" s="45" t="s">
        <v>325</v>
      </c>
      <c r="E48" s="60">
        <v>1984</v>
      </c>
      <c r="F48" s="60" t="s">
        <v>317</v>
      </c>
      <c r="G48" s="60" t="s">
        <v>637</v>
      </c>
      <c r="H48" s="31">
        <v>27.1</v>
      </c>
      <c r="I48" s="32">
        <v>44.54</v>
      </c>
      <c r="J48" s="32">
        <v>78.2</v>
      </c>
      <c r="K48" s="49">
        <v>94.68</v>
      </c>
      <c r="L48" s="64">
        <f t="shared" si="4"/>
        <v>27.1</v>
      </c>
      <c r="M48" s="64">
        <f t="shared" si="5"/>
        <v>17.439999999999998</v>
      </c>
      <c r="N48" s="64">
        <f t="shared" si="6"/>
        <v>33.660000000000004</v>
      </c>
      <c r="O48" s="64">
        <f t="shared" si="7"/>
        <v>16.480000000000004</v>
      </c>
    </row>
    <row r="49" spans="1:15" s="59" customFormat="1" ht="15">
      <c r="A49" s="57" t="s">
        <v>249</v>
      </c>
      <c r="B49" s="60">
        <v>35</v>
      </c>
      <c r="C49" s="60">
        <v>515573</v>
      </c>
      <c r="D49" s="45" t="s">
        <v>375</v>
      </c>
      <c r="E49" s="60">
        <v>1981</v>
      </c>
      <c r="F49" s="60" t="s">
        <v>8</v>
      </c>
      <c r="G49" s="60" t="s">
        <v>501</v>
      </c>
      <c r="H49" s="31">
        <v>25.65</v>
      </c>
      <c r="I49" s="60">
        <v>41.89</v>
      </c>
      <c r="J49" s="60">
        <v>74.11</v>
      </c>
      <c r="K49" s="48" t="s">
        <v>659</v>
      </c>
      <c r="L49" s="64">
        <f t="shared" si="4"/>
        <v>25.65</v>
      </c>
      <c r="M49" s="64">
        <f t="shared" si="5"/>
        <v>16.240000000000002</v>
      </c>
      <c r="N49" s="64">
        <f t="shared" si="6"/>
        <v>32.22</v>
      </c>
      <c r="O49" s="64" t="e">
        <f t="shared" si="7"/>
        <v>#VALUE!</v>
      </c>
    </row>
    <row r="50" spans="1:15" ht="15">
      <c r="A50" s="57" t="s">
        <v>7</v>
      </c>
      <c r="B50" s="60">
        <v>23</v>
      </c>
      <c r="C50" s="60">
        <v>196968</v>
      </c>
      <c r="D50" s="45" t="s">
        <v>368</v>
      </c>
      <c r="E50" s="60">
        <v>1990</v>
      </c>
      <c r="F50" s="60" t="s">
        <v>1</v>
      </c>
      <c r="G50" s="60" t="s">
        <v>504</v>
      </c>
      <c r="H50" s="31">
        <v>25.88</v>
      </c>
      <c r="I50" s="60"/>
      <c r="J50" s="60"/>
      <c r="K50" s="49" t="s">
        <v>658</v>
      </c>
      <c r="L50" s="64">
        <f t="shared" si="4"/>
        <v>25.88</v>
      </c>
      <c r="M50" s="64">
        <f t="shared" si="5"/>
        <v>-25.88</v>
      </c>
      <c r="N50" s="64">
        <f t="shared" si="6"/>
        <v>0</v>
      </c>
      <c r="O50" s="64" t="e">
        <f t="shared" si="7"/>
        <v>#VALUE!</v>
      </c>
    </row>
    <row r="51" spans="1:15" ht="15">
      <c r="A51" s="57" t="s">
        <v>7</v>
      </c>
      <c r="B51" s="60">
        <v>28</v>
      </c>
      <c r="C51" s="60">
        <v>55806</v>
      </c>
      <c r="D51" s="60" t="s">
        <v>69</v>
      </c>
      <c r="E51" s="60">
        <v>1986</v>
      </c>
      <c r="F51" s="60" t="s">
        <v>5</v>
      </c>
      <c r="G51" s="60" t="s">
        <v>503</v>
      </c>
      <c r="H51" s="31">
        <v>25.91</v>
      </c>
      <c r="I51" s="32">
        <v>42.24</v>
      </c>
      <c r="J51" s="32"/>
      <c r="K51" s="49" t="s">
        <v>658</v>
      </c>
      <c r="L51" s="64">
        <f t="shared" si="4"/>
        <v>25.91</v>
      </c>
      <c r="M51" s="64">
        <f t="shared" si="5"/>
        <v>16.330000000000002</v>
      </c>
      <c r="N51" s="64">
        <f t="shared" si="6"/>
        <v>-42.24</v>
      </c>
      <c r="O51" s="64" t="e">
        <f t="shared" si="7"/>
        <v>#VALUE!</v>
      </c>
    </row>
    <row r="54" ht="15">
      <c r="D54" s="61" t="s">
        <v>506</v>
      </c>
    </row>
    <row r="55" ht="15">
      <c r="D55" s="33" t="s">
        <v>653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5"/>
  <cols>
    <col min="1" max="1" width="5.7109375" style="29" bestFit="1" customWidth="1"/>
    <col min="2" max="2" width="3.8515625" style="29" bestFit="1" customWidth="1"/>
    <col min="3" max="3" width="4.00390625" style="29" bestFit="1" customWidth="1"/>
    <col min="4" max="4" width="7.7109375" style="45" bestFit="1" customWidth="1"/>
    <col min="5" max="5" width="27.8515625" style="29" bestFit="1" customWidth="1"/>
    <col min="6" max="6" width="5.140625" style="29" bestFit="1" customWidth="1"/>
    <col min="7" max="7" width="7.140625" style="29" customWidth="1"/>
    <col min="8" max="8" width="10.28125" style="30" bestFit="1" customWidth="1"/>
    <col min="9" max="9" width="8.57421875" style="58" bestFit="1" customWidth="1"/>
    <col min="10" max="10" width="7.421875" style="30" customWidth="1"/>
    <col min="11" max="11" width="7.57421875" style="29" customWidth="1"/>
    <col min="12" max="13" width="9.140625" style="29" customWidth="1"/>
    <col min="14" max="14" width="9.140625" style="74" customWidth="1"/>
    <col min="15" max="15" width="9.28125" style="29" customWidth="1"/>
    <col min="16" max="16384" width="9.140625" style="29" customWidth="1"/>
  </cols>
  <sheetData>
    <row r="1" spans="1:16" s="39" customFormat="1" ht="15.75" thickBot="1">
      <c r="A1" s="39" t="s">
        <v>491</v>
      </c>
      <c r="B1" s="39" t="s">
        <v>608</v>
      </c>
      <c r="C1" s="39" t="s">
        <v>492</v>
      </c>
      <c r="D1" s="39" t="s">
        <v>493</v>
      </c>
      <c r="E1" s="40" t="s">
        <v>494</v>
      </c>
      <c r="F1" s="39" t="s">
        <v>495</v>
      </c>
      <c r="G1" s="39" t="s">
        <v>20</v>
      </c>
      <c r="H1" s="39" t="s">
        <v>496</v>
      </c>
      <c r="I1" s="68" t="s">
        <v>609</v>
      </c>
      <c r="J1" s="39" t="s">
        <v>497</v>
      </c>
      <c r="K1" s="67" t="s">
        <v>633</v>
      </c>
      <c r="L1" s="40" t="s">
        <v>498</v>
      </c>
      <c r="M1" s="40" t="s">
        <v>499</v>
      </c>
      <c r="N1" s="69" t="s">
        <v>611</v>
      </c>
      <c r="O1" s="67" t="s">
        <v>607</v>
      </c>
      <c r="P1" s="43" t="s">
        <v>500</v>
      </c>
    </row>
    <row r="2" spans="1:15" ht="15" customHeight="1" thickTop="1">
      <c r="A2" s="57">
        <v>1</v>
      </c>
      <c r="B2" s="60">
        <v>5</v>
      </c>
      <c r="C2" s="60">
        <v>22</v>
      </c>
      <c r="D2" s="60">
        <v>565243</v>
      </c>
      <c r="E2" s="60" t="s">
        <v>25</v>
      </c>
      <c r="F2" s="60">
        <v>1983</v>
      </c>
      <c r="G2" s="60" t="s">
        <v>14</v>
      </c>
      <c r="H2" s="77" t="s">
        <v>655</v>
      </c>
      <c r="I2" s="71">
        <v>88.94</v>
      </c>
      <c r="J2" s="32">
        <v>111.3</v>
      </c>
      <c r="K2" s="48">
        <v>133.54</v>
      </c>
      <c r="L2" s="60">
        <f aca="true" t="shared" si="0" ref="L2:L39">+J2-I2</f>
        <v>22.36</v>
      </c>
      <c r="M2" s="60">
        <f aca="true" t="shared" si="1" ref="M2:M39">+K2-J2</f>
        <v>22.239999999999995</v>
      </c>
      <c r="N2" s="71">
        <f aca="true" t="shared" si="2" ref="N2:N39">+K2-I2</f>
        <v>44.599999999999994</v>
      </c>
      <c r="O2" s="57">
        <v>100</v>
      </c>
    </row>
    <row r="3" spans="1:15" ht="15">
      <c r="A3" s="57">
        <v>2</v>
      </c>
      <c r="B3" s="60">
        <v>1</v>
      </c>
      <c r="C3" s="60">
        <v>20</v>
      </c>
      <c r="D3" s="60">
        <v>537544</v>
      </c>
      <c r="E3" s="60" t="s">
        <v>38</v>
      </c>
      <c r="F3" s="60">
        <v>1984</v>
      </c>
      <c r="G3" s="60" t="s">
        <v>11</v>
      </c>
      <c r="H3" s="47" t="s">
        <v>503</v>
      </c>
      <c r="I3" s="71">
        <v>88.15</v>
      </c>
      <c r="J3" s="82">
        <v>110.9</v>
      </c>
      <c r="K3" s="48">
        <v>133.72</v>
      </c>
      <c r="L3" s="60">
        <f t="shared" si="0"/>
        <v>22.75</v>
      </c>
      <c r="M3" s="60">
        <f t="shared" si="1"/>
        <v>22.819999999999993</v>
      </c>
      <c r="N3" s="71">
        <f t="shared" si="2"/>
        <v>45.56999999999999</v>
      </c>
      <c r="O3" s="57">
        <v>80</v>
      </c>
    </row>
    <row r="4" spans="1:15" ht="15">
      <c r="A4" s="57">
        <v>3</v>
      </c>
      <c r="B4" s="60">
        <v>2</v>
      </c>
      <c r="C4" s="60">
        <v>21</v>
      </c>
      <c r="D4" s="60">
        <v>206001</v>
      </c>
      <c r="E4" s="60" t="s">
        <v>26</v>
      </c>
      <c r="F4" s="60">
        <v>1984</v>
      </c>
      <c r="G4" s="60" t="s">
        <v>13</v>
      </c>
      <c r="H4" s="47" t="s">
        <v>503</v>
      </c>
      <c r="I4" s="49">
        <v>88.57</v>
      </c>
      <c r="J4" s="32">
        <v>111.23</v>
      </c>
      <c r="K4" s="48">
        <v>134.09</v>
      </c>
      <c r="L4" s="60">
        <f t="shared" si="0"/>
        <v>22.66000000000001</v>
      </c>
      <c r="M4" s="60">
        <f t="shared" si="1"/>
        <v>22.86</v>
      </c>
      <c r="N4" s="71">
        <f t="shared" si="2"/>
        <v>45.52000000000001</v>
      </c>
      <c r="O4" s="57">
        <v>60</v>
      </c>
    </row>
    <row r="5" spans="1:15" ht="15">
      <c r="A5" s="57">
        <v>4</v>
      </c>
      <c r="B5" s="60">
        <v>3</v>
      </c>
      <c r="C5" s="60">
        <v>16</v>
      </c>
      <c r="D5" s="60">
        <v>505483</v>
      </c>
      <c r="E5" s="60" t="s">
        <v>31</v>
      </c>
      <c r="F5" s="60">
        <v>1981</v>
      </c>
      <c r="G5" s="60" t="s">
        <v>3</v>
      </c>
      <c r="H5" s="47" t="s">
        <v>503</v>
      </c>
      <c r="I5" s="71">
        <v>88.66</v>
      </c>
      <c r="J5" s="82">
        <v>111.1</v>
      </c>
      <c r="K5" s="48">
        <v>134.39</v>
      </c>
      <c r="L5" s="60">
        <f t="shared" si="0"/>
        <v>22.439999999999998</v>
      </c>
      <c r="M5" s="60">
        <f t="shared" si="1"/>
        <v>23.289999999999992</v>
      </c>
      <c r="N5" s="71">
        <f t="shared" si="2"/>
        <v>45.72999999999999</v>
      </c>
      <c r="O5" s="57">
        <v>50</v>
      </c>
    </row>
    <row r="6" spans="1:15" ht="15">
      <c r="A6" s="57">
        <v>5</v>
      </c>
      <c r="B6" s="60">
        <v>12</v>
      </c>
      <c r="C6" s="60">
        <v>18</v>
      </c>
      <c r="D6" s="60">
        <v>55576</v>
      </c>
      <c r="E6" s="60" t="s">
        <v>29</v>
      </c>
      <c r="F6" s="60">
        <v>1981</v>
      </c>
      <c r="G6" s="60" t="s">
        <v>5</v>
      </c>
      <c r="H6" s="47" t="s">
        <v>503</v>
      </c>
      <c r="I6" s="71">
        <v>89.45</v>
      </c>
      <c r="J6" s="82">
        <v>111.99</v>
      </c>
      <c r="K6" s="48">
        <v>135.28</v>
      </c>
      <c r="L6" s="60">
        <f t="shared" si="0"/>
        <v>22.539999999999992</v>
      </c>
      <c r="M6" s="60">
        <f t="shared" si="1"/>
        <v>23.290000000000006</v>
      </c>
      <c r="N6" s="71">
        <f t="shared" si="2"/>
        <v>45.83</v>
      </c>
      <c r="O6" s="57">
        <v>45</v>
      </c>
    </row>
    <row r="7" spans="1:15" ht="15">
      <c r="A7" s="57">
        <v>6</v>
      </c>
      <c r="B7" s="60">
        <v>14</v>
      </c>
      <c r="C7" s="60">
        <v>12</v>
      </c>
      <c r="D7" s="60">
        <v>537545</v>
      </c>
      <c r="E7" s="60" t="s">
        <v>37</v>
      </c>
      <c r="F7" s="60">
        <v>1984</v>
      </c>
      <c r="G7" s="60" t="s">
        <v>11</v>
      </c>
      <c r="H7" s="47" t="s">
        <v>656</v>
      </c>
      <c r="I7" s="49">
        <v>89.7</v>
      </c>
      <c r="J7" s="82">
        <v>112.4</v>
      </c>
      <c r="K7" s="48">
        <v>135.41</v>
      </c>
      <c r="L7" s="60">
        <f t="shared" si="0"/>
        <v>22.700000000000003</v>
      </c>
      <c r="M7" s="60">
        <f t="shared" si="1"/>
        <v>23.00999999999999</v>
      </c>
      <c r="N7" s="71">
        <f t="shared" si="2"/>
        <v>45.709999999999994</v>
      </c>
      <c r="O7" s="57">
        <v>40</v>
      </c>
    </row>
    <row r="8" spans="1:15" ht="15">
      <c r="A8" s="57">
        <v>7</v>
      </c>
      <c r="B8" s="60">
        <v>17</v>
      </c>
      <c r="C8" s="60">
        <v>33</v>
      </c>
      <c r="D8" s="60">
        <v>297134</v>
      </c>
      <c r="E8" s="60" t="s">
        <v>140</v>
      </c>
      <c r="F8" s="60">
        <v>1988</v>
      </c>
      <c r="G8" s="60" t="s">
        <v>10</v>
      </c>
      <c r="H8" s="47"/>
      <c r="I8" s="49">
        <v>89.88</v>
      </c>
      <c r="J8" s="82">
        <v>112.66</v>
      </c>
      <c r="K8" s="48">
        <v>136.31</v>
      </c>
      <c r="L8" s="60">
        <f t="shared" si="0"/>
        <v>22.78</v>
      </c>
      <c r="M8" s="60">
        <f t="shared" si="1"/>
        <v>23.650000000000006</v>
      </c>
      <c r="N8" s="71">
        <f t="shared" si="2"/>
        <v>46.43000000000001</v>
      </c>
      <c r="O8" s="57">
        <v>36</v>
      </c>
    </row>
    <row r="9" spans="1:15" ht="15">
      <c r="A9" s="57">
        <v>7</v>
      </c>
      <c r="B9" s="60">
        <v>24</v>
      </c>
      <c r="C9" s="60">
        <v>15</v>
      </c>
      <c r="D9" s="60">
        <v>296427</v>
      </c>
      <c r="E9" s="60" t="s">
        <v>144</v>
      </c>
      <c r="F9" s="60">
        <v>1984</v>
      </c>
      <c r="G9" s="60" t="s">
        <v>10</v>
      </c>
      <c r="H9" s="47" t="s">
        <v>656</v>
      </c>
      <c r="I9" s="49">
        <v>90.13</v>
      </c>
      <c r="J9" s="82">
        <v>111.33</v>
      </c>
      <c r="K9" s="48">
        <v>136.31</v>
      </c>
      <c r="L9" s="60">
        <f t="shared" si="0"/>
        <v>21.200000000000003</v>
      </c>
      <c r="M9" s="60">
        <f t="shared" si="1"/>
        <v>24.980000000000004</v>
      </c>
      <c r="N9" s="71">
        <f t="shared" si="2"/>
        <v>46.18000000000001</v>
      </c>
      <c r="O9" s="57">
        <v>36</v>
      </c>
    </row>
    <row r="10" spans="1:15" ht="15">
      <c r="A10" s="57">
        <v>9</v>
      </c>
      <c r="B10" s="60">
        <v>13</v>
      </c>
      <c r="C10" s="60">
        <v>2</v>
      </c>
      <c r="D10" s="60">
        <v>538305</v>
      </c>
      <c r="E10" s="45" t="s">
        <v>328</v>
      </c>
      <c r="F10" s="60">
        <v>1987</v>
      </c>
      <c r="G10" s="60" t="s">
        <v>11</v>
      </c>
      <c r="H10" s="47" t="s">
        <v>501</v>
      </c>
      <c r="I10" s="49">
        <v>89.54</v>
      </c>
      <c r="J10" s="82">
        <v>112.49</v>
      </c>
      <c r="K10" s="48">
        <v>136.42</v>
      </c>
      <c r="L10" s="60">
        <f t="shared" si="0"/>
        <v>22.94999999999999</v>
      </c>
      <c r="M10" s="60">
        <f t="shared" si="1"/>
        <v>23.929999999999993</v>
      </c>
      <c r="N10" s="71">
        <f t="shared" si="2"/>
        <v>46.87999999999998</v>
      </c>
      <c r="O10" s="57">
        <v>29</v>
      </c>
    </row>
    <row r="11" spans="1:15" ht="15">
      <c r="A11" s="57">
        <v>10</v>
      </c>
      <c r="B11" s="60">
        <v>20</v>
      </c>
      <c r="C11" s="60">
        <v>30</v>
      </c>
      <c r="D11" s="60">
        <v>55750</v>
      </c>
      <c r="E11" s="60" t="s">
        <v>35</v>
      </c>
      <c r="F11" s="60">
        <v>1985</v>
      </c>
      <c r="G11" s="60" t="s">
        <v>5</v>
      </c>
      <c r="H11" s="47" t="s">
        <v>502</v>
      </c>
      <c r="I11" s="71">
        <v>90</v>
      </c>
      <c r="J11" s="82">
        <v>113.04</v>
      </c>
      <c r="K11" s="48">
        <v>136.53</v>
      </c>
      <c r="L11" s="60">
        <f t="shared" si="0"/>
        <v>23.040000000000006</v>
      </c>
      <c r="M11" s="60">
        <f t="shared" si="1"/>
        <v>23.489999999999995</v>
      </c>
      <c r="N11" s="71">
        <f t="shared" si="2"/>
        <v>46.53</v>
      </c>
      <c r="O11" s="57">
        <v>26</v>
      </c>
    </row>
    <row r="12" spans="1:15" ht="15">
      <c r="A12" s="57">
        <v>11</v>
      </c>
      <c r="B12" s="60">
        <v>30</v>
      </c>
      <c r="C12" s="60">
        <v>13</v>
      </c>
      <c r="D12" s="60">
        <v>515766</v>
      </c>
      <c r="E12" s="60" t="s">
        <v>36</v>
      </c>
      <c r="F12" s="60">
        <v>1985</v>
      </c>
      <c r="G12" s="60" t="s">
        <v>8</v>
      </c>
      <c r="H12" s="47" t="s">
        <v>655</v>
      </c>
      <c r="I12" s="71">
        <v>90.38</v>
      </c>
      <c r="J12" s="82">
        <v>113.09</v>
      </c>
      <c r="K12" s="48">
        <v>136.6</v>
      </c>
      <c r="L12" s="60">
        <f t="shared" si="0"/>
        <v>22.710000000000008</v>
      </c>
      <c r="M12" s="60">
        <f t="shared" si="1"/>
        <v>23.50999999999999</v>
      </c>
      <c r="N12" s="71">
        <f t="shared" si="2"/>
        <v>46.22</v>
      </c>
      <c r="O12" s="57">
        <v>24</v>
      </c>
    </row>
    <row r="13" spans="1:15" ht="15">
      <c r="A13" s="57">
        <v>12</v>
      </c>
      <c r="B13" s="60">
        <v>33</v>
      </c>
      <c r="C13" s="60">
        <v>27</v>
      </c>
      <c r="D13" s="60">
        <v>196812</v>
      </c>
      <c r="E13" s="45" t="s">
        <v>449</v>
      </c>
      <c r="F13" s="60">
        <v>1988</v>
      </c>
      <c r="G13" s="60" t="s">
        <v>1</v>
      </c>
      <c r="H13" s="47" t="s">
        <v>635</v>
      </c>
      <c r="I13" s="71">
        <v>90.46</v>
      </c>
      <c r="J13" s="82">
        <v>113.22</v>
      </c>
      <c r="K13" s="48">
        <v>136.64</v>
      </c>
      <c r="L13" s="60">
        <f t="shared" si="0"/>
        <v>22.760000000000005</v>
      </c>
      <c r="M13" s="60">
        <f t="shared" si="1"/>
        <v>23.419999999999987</v>
      </c>
      <c r="N13" s="71">
        <f t="shared" si="2"/>
        <v>46.17999999999999</v>
      </c>
      <c r="O13" s="57">
        <v>22</v>
      </c>
    </row>
    <row r="14" spans="1:15" ht="15">
      <c r="A14" s="57">
        <v>13</v>
      </c>
      <c r="B14" s="60">
        <v>28</v>
      </c>
      <c r="C14" s="60">
        <v>3</v>
      </c>
      <c r="D14" s="60">
        <v>206323</v>
      </c>
      <c r="E14" s="45" t="s">
        <v>369</v>
      </c>
      <c r="F14" s="60">
        <v>1990</v>
      </c>
      <c r="G14" s="60" t="s">
        <v>13</v>
      </c>
      <c r="H14" s="47" t="s">
        <v>501</v>
      </c>
      <c r="I14" s="71">
        <v>90.26</v>
      </c>
      <c r="J14" s="82">
        <v>113.21</v>
      </c>
      <c r="K14" s="48">
        <v>136.66</v>
      </c>
      <c r="L14" s="60">
        <f t="shared" si="0"/>
        <v>22.94999999999999</v>
      </c>
      <c r="M14" s="60">
        <f t="shared" si="1"/>
        <v>23.450000000000003</v>
      </c>
      <c r="N14" s="71">
        <f t="shared" si="2"/>
        <v>46.39999999999999</v>
      </c>
      <c r="O14" s="57">
        <v>20</v>
      </c>
    </row>
    <row r="15" spans="1:15" ht="15">
      <c r="A15" s="57">
        <v>14</v>
      </c>
      <c r="B15" s="60">
        <v>22</v>
      </c>
      <c r="C15" s="60">
        <v>8</v>
      </c>
      <c r="D15" s="60">
        <v>515747</v>
      </c>
      <c r="E15" s="45" t="s">
        <v>387</v>
      </c>
      <c r="F15" s="60">
        <v>1985</v>
      </c>
      <c r="G15" s="60" t="s">
        <v>8</v>
      </c>
      <c r="H15" s="47" t="s">
        <v>635</v>
      </c>
      <c r="I15" s="71">
        <v>90.05</v>
      </c>
      <c r="J15" s="82">
        <v>113.37</v>
      </c>
      <c r="K15" s="81">
        <v>136.74</v>
      </c>
      <c r="L15" s="60">
        <f t="shared" si="0"/>
        <v>23.320000000000007</v>
      </c>
      <c r="M15" s="60">
        <f t="shared" si="1"/>
        <v>23.370000000000005</v>
      </c>
      <c r="N15" s="71">
        <f t="shared" si="2"/>
        <v>46.69000000000001</v>
      </c>
      <c r="O15" s="57">
        <v>18</v>
      </c>
    </row>
    <row r="16" spans="1:15" ht="15">
      <c r="A16" s="57">
        <v>15</v>
      </c>
      <c r="B16" s="60">
        <v>38</v>
      </c>
      <c r="C16" s="60">
        <v>11</v>
      </c>
      <c r="D16" s="51">
        <v>55690</v>
      </c>
      <c r="E16" s="60" t="s">
        <v>55</v>
      </c>
      <c r="F16" s="51">
        <v>1983</v>
      </c>
      <c r="G16" s="60" t="s">
        <v>5</v>
      </c>
      <c r="H16" s="47" t="s">
        <v>656</v>
      </c>
      <c r="I16" s="71">
        <v>90.84</v>
      </c>
      <c r="J16" s="82">
        <v>113.91</v>
      </c>
      <c r="K16" s="48">
        <v>137</v>
      </c>
      <c r="L16" s="60">
        <f t="shared" si="0"/>
        <v>23.069999999999993</v>
      </c>
      <c r="M16" s="60">
        <f t="shared" si="1"/>
        <v>23.090000000000003</v>
      </c>
      <c r="N16" s="71">
        <f t="shared" si="2"/>
        <v>46.16</v>
      </c>
      <c r="O16" s="57">
        <v>16</v>
      </c>
    </row>
    <row r="17" spans="1:15" ht="15">
      <c r="A17" s="57">
        <v>16</v>
      </c>
      <c r="B17" s="60">
        <v>36</v>
      </c>
      <c r="C17" s="60">
        <v>17</v>
      </c>
      <c r="D17" s="60">
        <v>55759</v>
      </c>
      <c r="E17" s="60" t="s">
        <v>33</v>
      </c>
      <c r="F17" s="60">
        <v>1985</v>
      </c>
      <c r="G17" s="60" t="s">
        <v>5</v>
      </c>
      <c r="H17" s="47" t="s">
        <v>502</v>
      </c>
      <c r="I17" s="71">
        <v>90.64</v>
      </c>
      <c r="J17" s="82">
        <v>113.27</v>
      </c>
      <c r="K17" s="48">
        <v>137.05</v>
      </c>
      <c r="L17" s="60">
        <f t="shared" si="0"/>
        <v>22.629999999999995</v>
      </c>
      <c r="M17" s="60">
        <f t="shared" si="1"/>
        <v>23.780000000000015</v>
      </c>
      <c r="N17" s="71">
        <f t="shared" si="2"/>
        <v>46.41000000000001</v>
      </c>
      <c r="O17" s="57">
        <v>15</v>
      </c>
    </row>
    <row r="18" spans="1:15" ht="15">
      <c r="A18" s="57">
        <v>17</v>
      </c>
      <c r="B18" s="60">
        <v>34</v>
      </c>
      <c r="C18" s="60">
        <v>9</v>
      </c>
      <c r="D18" s="60">
        <v>565320</v>
      </c>
      <c r="E18" s="60" t="s">
        <v>79</v>
      </c>
      <c r="F18" s="60">
        <v>1988</v>
      </c>
      <c r="G18" s="60" t="s">
        <v>14</v>
      </c>
      <c r="H18" s="47" t="s">
        <v>655</v>
      </c>
      <c r="I18" s="49">
        <v>90.58</v>
      </c>
      <c r="J18" s="82">
        <v>113.65</v>
      </c>
      <c r="K18" s="48">
        <v>137.13</v>
      </c>
      <c r="L18" s="60">
        <f t="shared" si="0"/>
        <v>23.070000000000007</v>
      </c>
      <c r="M18" s="60">
        <f t="shared" si="1"/>
        <v>23.47999999999999</v>
      </c>
      <c r="N18" s="71">
        <f t="shared" si="2"/>
        <v>46.55</v>
      </c>
      <c r="O18" s="57">
        <v>14</v>
      </c>
    </row>
    <row r="19" spans="1:15" ht="15">
      <c r="A19" s="57">
        <v>17</v>
      </c>
      <c r="B19" s="60">
        <v>37</v>
      </c>
      <c r="C19" s="60">
        <v>7</v>
      </c>
      <c r="D19" s="60">
        <v>105269</v>
      </c>
      <c r="E19" s="60" t="s">
        <v>56</v>
      </c>
      <c r="F19" s="60">
        <v>1989</v>
      </c>
      <c r="G19" s="60" t="s">
        <v>9</v>
      </c>
      <c r="H19" s="47" t="s">
        <v>501</v>
      </c>
      <c r="I19" s="71">
        <v>90.83</v>
      </c>
      <c r="J19" s="82">
        <v>113.59</v>
      </c>
      <c r="K19" s="48">
        <v>137.13</v>
      </c>
      <c r="L19" s="60">
        <f t="shared" si="0"/>
        <v>22.760000000000005</v>
      </c>
      <c r="M19" s="60">
        <f t="shared" si="1"/>
        <v>23.539999999999992</v>
      </c>
      <c r="N19" s="71">
        <f t="shared" si="2"/>
        <v>46.3</v>
      </c>
      <c r="O19" s="57">
        <v>14</v>
      </c>
    </row>
    <row r="20" spans="1:15" ht="15">
      <c r="A20" s="57">
        <v>19</v>
      </c>
      <c r="B20" s="60">
        <v>27</v>
      </c>
      <c r="C20" s="60">
        <v>5</v>
      </c>
      <c r="D20" s="60">
        <v>538573</v>
      </c>
      <c r="E20" s="45" t="s">
        <v>324</v>
      </c>
      <c r="F20" s="60">
        <v>1988</v>
      </c>
      <c r="G20" s="60" t="s">
        <v>11</v>
      </c>
      <c r="H20" s="47" t="s">
        <v>502</v>
      </c>
      <c r="I20" s="71">
        <v>90.18</v>
      </c>
      <c r="J20" s="82">
        <v>113.34</v>
      </c>
      <c r="K20" s="48">
        <v>137.2</v>
      </c>
      <c r="L20" s="60">
        <f t="shared" si="0"/>
        <v>23.159999999999997</v>
      </c>
      <c r="M20" s="60">
        <f t="shared" si="1"/>
        <v>23.859999999999985</v>
      </c>
      <c r="N20" s="71">
        <f t="shared" si="2"/>
        <v>47.01999999999998</v>
      </c>
      <c r="O20" s="57">
        <v>12</v>
      </c>
    </row>
    <row r="21" spans="1:15" ht="15">
      <c r="A21" s="57">
        <v>20</v>
      </c>
      <c r="B21" s="60">
        <v>8</v>
      </c>
      <c r="C21" s="60">
        <v>42</v>
      </c>
      <c r="D21" s="60">
        <v>537582</v>
      </c>
      <c r="E21" s="45" t="s">
        <v>379</v>
      </c>
      <c r="F21" s="60">
        <v>1984</v>
      </c>
      <c r="G21" s="60" t="s">
        <v>11</v>
      </c>
      <c r="H21" s="47" t="s">
        <v>501</v>
      </c>
      <c r="I21" s="71">
        <v>89.34</v>
      </c>
      <c r="J21" s="82">
        <v>113.12</v>
      </c>
      <c r="K21" s="48">
        <v>137.22</v>
      </c>
      <c r="L21" s="60">
        <f t="shared" si="0"/>
        <v>23.78</v>
      </c>
      <c r="M21" s="60">
        <f t="shared" si="1"/>
        <v>24.099999999999994</v>
      </c>
      <c r="N21" s="71">
        <f t="shared" si="2"/>
        <v>47.879999999999995</v>
      </c>
      <c r="O21" s="57">
        <v>11</v>
      </c>
    </row>
    <row r="22" spans="1:15" ht="15">
      <c r="A22" s="57">
        <v>21</v>
      </c>
      <c r="B22" s="60">
        <v>22</v>
      </c>
      <c r="C22" s="60">
        <v>40</v>
      </c>
      <c r="D22" s="60">
        <v>297702</v>
      </c>
      <c r="E22" s="60" t="s">
        <v>72</v>
      </c>
      <c r="F22" s="60">
        <v>1990</v>
      </c>
      <c r="G22" s="60" t="s">
        <v>10</v>
      </c>
      <c r="H22" s="47" t="s">
        <v>501</v>
      </c>
      <c r="I22" s="49">
        <v>90.05</v>
      </c>
      <c r="J22" s="82">
        <v>113.29</v>
      </c>
      <c r="K22" s="48">
        <v>137.3</v>
      </c>
      <c r="L22" s="60">
        <f t="shared" si="0"/>
        <v>23.24000000000001</v>
      </c>
      <c r="M22" s="60">
        <f t="shared" si="1"/>
        <v>24.010000000000005</v>
      </c>
      <c r="N22" s="71">
        <f t="shared" si="2"/>
        <v>47.250000000000014</v>
      </c>
      <c r="O22" s="57">
        <v>10</v>
      </c>
    </row>
    <row r="23" spans="1:15" ht="15">
      <c r="A23" s="57">
        <v>22</v>
      </c>
      <c r="B23" s="60">
        <v>39</v>
      </c>
      <c r="C23" s="60">
        <v>1</v>
      </c>
      <c r="D23" s="60">
        <v>425880</v>
      </c>
      <c r="E23" s="60" t="s">
        <v>61</v>
      </c>
      <c r="F23" s="60">
        <v>1991</v>
      </c>
      <c r="G23" s="60" t="s">
        <v>15</v>
      </c>
      <c r="H23" s="47" t="s">
        <v>502</v>
      </c>
      <c r="I23" s="49">
        <v>90.88</v>
      </c>
      <c r="J23" s="82">
        <v>114.01</v>
      </c>
      <c r="K23" s="48">
        <v>137.45</v>
      </c>
      <c r="L23" s="60">
        <f t="shared" si="0"/>
        <v>23.13000000000001</v>
      </c>
      <c r="M23" s="60">
        <f t="shared" si="1"/>
        <v>23.439999999999984</v>
      </c>
      <c r="N23" s="71">
        <f t="shared" si="2"/>
        <v>46.56999999999999</v>
      </c>
      <c r="O23" s="57">
        <v>9</v>
      </c>
    </row>
    <row r="24" spans="1:15" ht="15">
      <c r="A24" s="57">
        <v>23</v>
      </c>
      <c r="B24" s="60">
        <v>16</v>
      </c>
      <c r="C24" s="60">
        <v>24</v>
      </c>
      <c r="D24" s="60">
        <v>515782</v>
      </c>
      <c r="E24" s="45" t="s">
        <v>389</v>
      </c>
      <c r="F24" s="60">
        <v>1986</v>
      </c>
      <c r="G24" s="60" t="s">
        <v>8</v>
      </c>
      <c r="H24" s="47" t="s">
        <v>503</v>
      </c>
      <c r="I24" s="49">
        <v>89.78</v>
      </c>
      <c r="J24" s="82">
        <v>113.18</v>
      </c>
      <c r="K24" s="48">
        <v>137.62</v>
      </c>
      <c r="L24" s="60">
        <f t="shared" si="0"/>
        <v>23.400000000000006</v>
      </c>
      <c r="M24" s="60">
        <f t="shared" si="1"/>
        <v>24.439999999999998</v>
      </c>
      <c r="N24" s="71">
        <f t="shared" si="2"/>
        <v>47.84</v>
      </c>
      <c r="O24" s="57">
        <v>8</v>
      </c>
    </row>
    <row r="25" spans="1:15" ht="15">
      <c r="A25" s="57">
        <v>24</v>
      </c>
      <c r="B25" s="60">
        <v>31</v>
      </c>
      <c r="C25" s="60">
        <v>32</v>
      </c>
      <c r="D25" s="60">
        <v>296623</v>
      </c>
      <c r="E25" s="45" t="s">
        <v>374</v>
      </c>
      <c r="F25" s="60">
        <v>1985</v>
      </c>
      <c r="G25" s="60" t="s">
        <v>10</v>
      </c>
      <c r="H25" s="47" t="s">
        <v>501</v>
      </c>
      <c r="I25" s="71">
        <v>90.39</v>
      </c>
      <c r="J25" s="82">
        <v>113.67</v>
      </c>
      <c r="K25" s="48">
        <v>138.33</v>
      </c>
      <c r="L25" s="60">
        <f t="shared" si="0"/>
        <v>23.28</v>
      </c>
      <c r="M25" s="60">
        <f t="shared" si="1"/>
        <v>24.66000000000001</v>
      </c>
      <c r="N25" s="71">
        <f t="shared" si="2"/>
        <v>47.94000000000001</v>
      </c>
      <c r="O25" s="57">
        <v>7</v>
      </c>
    </row>
    <row r="26" spans="1:15" ht="15">
      <c r="A26" s="57">
        <v>25</v>
      </c>
      <c r="B26" s="60">
        <v>15</v>
      </c>
      <c r="C26" s="60">
        <v>41</v>
      </c>
      <c r="D26" s="60">
        <v>55766</v>
      </c>
      <c r="E26" s="45" t="s">
        <v>376</v>
      </c>
      <c r="F26" s="60">
        <v>1985</v>
      </c>
      <c r="G26" s="60" t="s">
        <v>5</v>
      </c>
      <c r="H26" s="47" t="s">
        <v>656</v>
      </c>
      <c r="I26" s="71">
        <v>89.71</v>
      </c>
      <c r="J26" s="82">
        <v>114.01</v>
      </c>
      <c r="K26" s="48">
        <v>138.35</v>
      </c>
      <c r="L26" s="60">
        <f t="shared" si="0"/>
        <v>24.30000000000001</v>
      </c>
      <c r="M26" s="60">
        <f t="shared" si="1"/>
        <v>24.33999999999999</v>
      </c>
      <c r="N26" s="71">
        <f t="shared" si="2"/>
        <v>48.64</v>
      </c>
      <c r="O26" s="57">
        <v>6</v>
      </c>
    </row>
    <row r="27" spans="1:15" ht="15">
      <c r="A27" s="57">
        <v>26</v>
      </c>
      <c r="B27" s="60">
        <v>6</v>
      </c>
      <c r="C27" s="60">
        <v>43</v>
      </c>
      <c r="D27" s="60">
        <v>55978</v>
      </c>
      <c r="E27" s="45" t="s">
        <v>371</v>
      </c>
      <c r="F27" s="60">
        <v>1989</v>
      </c>
      <c r="G27" s="60" t="s">
        <v>5</v>
      </c>
      <c r="H27" s="47" t="s">
        <v>637</v>
      </c>
      <c r="I27" s="49">
        <v>89.18</v>
      </c>
      <c r="J27" s="82">
        <v>112.88</v>
      </c>
      <c r="K27" s="48">
        <v>138.36</v>
      </c>
      <c r="L27" s="60">
        <f t="shared" si="0"/>
        <v>23.69999999999999</v>
      </c>
      <c r="M27" s="60">
        <f t="shared" si="1"/>
        <v>25.480000000000018</v>
      </c>
      <c r="N27" s="71">
        <f t="shared" si="2"/>
        <v>49.18000000000001</v>
      </c>
      <c r="O27" s="57">
        <v>5</v>
      </c>
    </row>
    <row r="28" spans="1:15" ht="15">
      <c r="A28" s="57">
        <v>27</v>
      </c>
      <c r="B28" s="60">
        <v>35</v>
      </c>
      <c r="C28" s="60">
        <v>37</v>
      </c>
      <c r="D28" s="60">
        <v>55913</v>
      </c>
      <c r="E28" s="45" t="s">
        <v>366</v>
      </c>
      <c r="F28" s="60">
        <v>1988</v>
      </c>
      <c r="G28" s="60" t="s">
        <v>5</v>
      </c>
      <c r="H28" s="47"/>
      <c r="I28" s="71">
        <v>90.63</v>
      </c>
      <c r="J28" s="82">
        <v>114.26</v>
      </c>
      <c r="K28" s="48">
        <v>138.53</v>
      </c>
      <c r="L28" s="60">
        <f t="shared" si="0"/>
        <v>23.63000000000001</v>
      </c>
      <c r="M28" s="60">
        <f t="shared" si="1"/>
        <v>24.269999999999996</v>
      </c>
      <c r="N28" s="71">
        <f t="shared" si="2"/>
        <v>47.900000000000006</v>
      </c>
      <c r="O28" s="57">
        <v>4</v>
      </c>
    </row>
    <row r="29" spans="1:15" ht="15">
      <c r="A29" s="57">
        <v>28</v>
      </c>
      <c r="B29" s="60">
        <v>40</v>
      </c>
      <c r="C29" s="60">
        <v>29</v>
      </c>
      <c r="D29" s="60">
        <v>505632</v>
      </c>
      <c r="E29" s="60" t="s">
        <v>59</v>
      </c>
      <c r="F29" s="60">
        <v>1984</v>
      </c>
      <c r="G29" s="60" t="s">
        <v>3</v>
      </c>
      <c r="H29" s="47" t="s">
        <v>501</v>
      </c>
      <c r="I29" s="80">
        <v>90.91</v>
      </c>
      <c r="J29" s="82">
        <v>114.37</v>
      </c>
      <c r="K29" s="48">
        <v>138.56</v>
      </c>
      <c r="L29" s="60">
        <f t="shared" si="0"/>
        <v>23.460000000000008</v>
      </c>
      <c r="M29" s="60">
        <f t="shared" si="1"/>
        <v>24.189999999999998</v>
      </c>
      <c r="N29" s="71">
        <f t="shared" si="2"/>
        <v>47.650000000000006</v>
      </c>
      <c r="O29" s="57">
        <v>3</v>
      </c>
    </row>
    <row r="30" spans="1:15" ht="15">
      <c r="A30" s="57">
        <v>29</v>
      </c>
      <c r="B30" s="60">
        <v>40</v>
      </c>
      <c r="C30" s="60">
        <v>19</v>
      </c>
      <c r="D30" s="60">
        <v>55947</v>
      </c>
      <c r="E30" s="60" t="s">
        <v>73</v>
      </c>
      <c r="F30" s="60">
        <v>1989</v>
      </c>
      <c r="G30" s="60" t="s">
        <v>5</v>
      </c>
      <c r="H30" s="47" t="s">
        <v>503</v>
      </c>
      <c r="I30" s="80">
        <v>90.91</v>
      </c>
      <c r="J30" s="82">
        <v>114.38</v>
      </c>
      <c r="K30" s="48">
        <v>138.65</v>
      </c>
      <c r="L30" s="60">
        <f t="shared" si="0"/>
        <v>23.47</v>
      </c>
      <c r="M30" s="60">
        <f t="shared" si="1"/>
        <v>24.27000000000001</v>
      </c>
      <c r="N30" s="71">
        <f t="shared" si="2"/>
        <v>47.74000000000001</v>
      </c>
      <c r="O30" s="57">
        <v>2</v>
      </c>
    </row>
    <row r="31" spans="1:15" ht="15">
      <c r="A31" s="57">
        <v>30</v>
      </c>
      <c r="B31" s="60">
        <v>26</v>
      </c>
      <c r="C31" s="60">
        <v>44</v>
      </c>
      <c r="D31" s="60">
        <v>375018</v>
      </c>
      <c r="E31" s="60" t="s">
        <v>541</v>
      </c>
      <c r="F31" s="60">
        <v>1983</v>
      </c>
      <c r="G31" s="60" t="s">
        <v>538</v>
      </c>
      <c r="H31" s="47"/>
      <c r="I31" s="80">
        <v>90.17</v>
      </c>
      <c r="J31" s="82">
        <v>113.59</v>
      </c>
      <c r="K31" s="48">
        <v>138.69</v>
      </c>
      <c r="L31" s="60">
        <f t="shared" si="0"/>
        <v>23.42</v>
      </c>
      <c r="M31" s="60">
        <f t="shared" si="1"/>
        <v>25.099999999999994</v>
      </c>
      <c r="N31" s="71">
        <f t="shared" si="2"/>
        <v>48.519999999999996</v>
      </c>
      <c r="O31" s="57">
        <v>1</v>
      </c>
    </row>
    <row r="32" spans="1:15" ht="15">
      <c r="A32" s="57">
        <v>31</v>
      </c>
      <c r="B32" s="60">
        <v>19</v>
      </c>
      <c r="C32" s="60">
        <v>38</v>
      </c>
      <c r="D32" s="60">
        <v>516145</v>
      </c>
      <c r="E32" s="33" t="s">
        <v>651</v>
      </c>
      <c r="F32" s="60">
        <v>1988</v>
      </c>
      <c r="G32" s="60" t="s">
        <v>8</v>
      </c>
      <c r="H32" s="47"/>
      <c r="I32" s="80">
        <v>89.91</v>
      </c>
      <c r="J32" s="82">
        <v>113.71</v>
      </c>
      <c r="K32" s="48">
        <v>138.72</v>
      </c>
      <c r="L32" s="60">
        <f t="shared" si="0"/>
        <v>23.799999999999997</v>
      </c>
      <c r="M32" s="60">
        <f t="shared" si="1"/>
        <v>25.010000000000005</v>
      </c>
      <c r="N32" s="71">
        <f t="shared" si="2"/>
        <v>48.81</v>
      </c>
      <c r="O32" s="57"/>
    </row>
    <row r="33" spans="1:15" ht="15">
      <c r="A33" s="57">
        <v>32</v>
      </c>
      <c r="B33" s="60">
        <v>43</v>
      </c>
      <c r="C33" s="60">
        <v>26</v>
      </c>
      <c r="D33" s="60">
        <v>297910</v>
      </c>
      <c r="E33" s="60" t="s">
        <v>76</v>
      </c>
      <c r="F33" s="60">
        <v>1991</v>
      </c>
      <c r="G33" s="60" t="s">
        <v>10</v>
      </c>
      <c r="H33" s="60" t="s">
        <v>502</v>
      </c>
      <c r="I33" s="80">
        <v>91.41</v>
      </c>
      <c r="J33" s="82">
        <v>114.86</v>
      </c>
      <c r="K33" s="48">
        <v>138.96</v>
      </c>
      <c r="L33" s="60">
        <f t="shared" si="0"/>
        <v>23.450000000000003</v>
      </c>
      <c r="M33" s="60">
        <f t="shared" si="1"/>
        <v>24.10000000000001</v>
      </c>
      <c r="N33" s="71">
        <f t="shared" si="2"/>
        <v>47.55000000000001</v>
      </c>
      <c r="O33" s="57"/>
    </row>
    <row r="34" spans="1:15" ht="15">
      <c r="A34" s="57">
        <v>33</v>
      </c>
      <c r="B34" s="60">
        <v>45</v>
      </c>
      <c r="C34" s="60">
        <v>4</v>
      </c>
      <c r="D34" s="60">
        <v>155415</v>
      </c>
      <c r="E34" s="60" t="s">
        <v>77</v>
      </c>
      <c r="F34" s="60">
        <v>1985</v>
      </c>
      <c r="G34" s="60" t="s">
        <v>4</v>
      </c>
      <c r="H34" s="60" t="s">
        <v>503</v>
      </c>
      <c r="I34" s="80">
        <v>91.67</v>
      </c>
      <c r="J34" s="82">
        <v>114.95</v>
      </c>
      <c r="K34" s="48">
        <v>138.97</v>
      </c>
      <c r="L34" s="60">
        <f t="shared" si="0"/>
        <v>23.28</v>
      </c>
      <c r="M34" s="60">
        <f t="shared" si="1"/>
        <v>24.019999999999996</v>
      </c>
      <c r="N34" s="71">
        <f t="shared" si="2"/>
        <v>47.3</v>
      </c>
      <c r="O34" s="57"/>
    </row>
    <row r="35" spans="1:15" ht="15">
      <c r="A35" s="57">
        <v>34</v>
      </c>
      <c r="B35" s="60">
        <v>42</v>
      </c>
      <c r="C35" s="60">
        <v>39</v>
      </c>
      <c r="D35" s="60">
        <v>565369</v>
      </c>
      <c r="E35" s="45" t="s">
        <v>359</v>
      </c>
      <c r="F35" s="60">
        <v>1991</v>
      </c>
      <c r="G35" s="60" t="s">
        <v>14</v>
      </c>
      <c r="H35" s="60" t="s">
        <v>501</v>
      </c>
      <c r="I35" s="80">
        <v>91.06</v>
      </c>
      <c r="J35" s="82">
        <v>115.36</v>
      </c>
      <c r="K35" s="48">
        <v>140.68</v>
      </c>
      <c r="L35" s="60">
        <f t="shared" si="0"/>
        <v>24.299999999999997</v>
      </c>
      <c r="M35" s="60">
        <f t="shared" si="1"/>
        <v>25.320000000000007</v>
      </c>
      <c r="N35" s="71">
        <f t="shared" si="2"/>
        <v>49.620000000000005</v>
      </c>
      <c r="O35" s="57"/>
    </row>
    <row r="36" spans="1:15" ht="15">
      <c r="A36" s="57">
        <v>35</v>
      </c>
      <c r="B36" s="60">
        <v>32</v>
      </c>
      <c r="C36" s="60">
        <v>10</v>
      </c>
      <c r="D36" s="60">
        <v>296008</v>
      </c>
      <c r="E36" s="45" t="s">
        <v>383</v>
      </c>
      <c r="F36" s="60">
        <v>1981</v>
      </c>
      <c r="G36" s="60" t="s">
        <v>10</v>
      </c>
      <c r="H36" s="60" t="s">
        <v>504</v>
      </c>
      <c r="I36" s="80">
        <v>90.4</v>
      </c>
      <c r="J36" s="82">
        <v>117.47</v>
      </c>
      <c r="K36" s="48">
        <v>140.84</v>
      </c>
      <c r="L36" s="60">
        <f t="shared" si="0"/>
        <v>27.069999999999993</v>
      </c>
      <c r="M36" s="60">
        <f t="shared" si="1"/>
        <v>23.370000000000005</v>
      </c>
      <c r="N36" s="71">
        <f t="shared" si="2"/>
        <v>50.44</v>
      </c>
      <c r="O36" s="57"/>
    </row>
    <row r="37" spans="1:15" ht="15">
      <c r="A37" s="57">
        <v>36</v>
      </c>
      <c r="B37" s="60">
        <v>46</v>
      </c>
      <c r="C37" s="60">
        <v>48</v>
      </c>
      <c r="D37" s="60">
        <v>245066</v>
      </c>
      <c r="E37" s="33" t="s">
        <v>652</v>
      </c>
      <c r="F37" s="60">
        <v>1988</v>
      </c>
      <c r="G37" s="60" t="s">
        <v>650</v>
      </c>
      <c r="H37" s="60"/>
      <c r="I37" s="80">
        <v>92.63</v>
      </c>
      <c r="J37" s="82">
        <v>116.66</v>
      </c>
      <c r="K37" s="48">
        <v>142.26</v>
      </c>
      <c r="L37" s="60">
        <f t="shared" si="0"/>
        <v>24.03</v>
      </c>
      <c r="M37" s="60">
        <f t="shared" si="1"/>
        <v>25.599999999999994</v>
      </c>
      <c r="N37" s="71">
        <f t="shared" si="2"/>
        <v>49.629999999999995</v>
      </c>
      <c r="O37" s="57"/>
    </row>
    <row r="38" spans="1:15" ht="15">
      <c r="A38" s="57">
        <v>37</v>
      </c>
      <c r="B38" s="60">
        <v>47</v>
      </c>
      <c r="C38" s="60">
        <v>46</v>
      </c>
      <c r="D38" s="60">
        <v>35089</v>
      </c>
      <c r="E38" s="45" t="s">
        <v>325</v>
      </c>
      <c r="F38" s="60">
        <v>1984</v>
      </c>
      <c r="G38" s="60" t="s">
        <v>317</v>
      </c>
      <c r="H38" s="60" t="s">
        <v>637</v>
      </c>
      <c r="I38" s="80">
        <v>94.68</v>
      </c>
      <c r="J38" s="82">
        <v>118.39</v>
      </c>
      <c r="K38" s="48">
        <v>142.92</v>
      </c>
      <c r="L38" s="60">
        <f t="shared" si="0"/>
        <v>23.709999999999994</v>
      </c>
      <c r="M38" s="60">
        <f t="shared" si="1"/>
        <v>24.529999999999987</v>
      </c>
      <c r="N38" s="71">
        <f t="shared" si="2"/>
        <v>48.23999999999998</v>
      </c>
      <c r="O38" s="57"/>
    </row>
    <row r="39" spans="1:15" ht="15">
      <c r="A39" s="57">
        <v>38</v>
      </c>
      <c r="B39" s="60">
        <v>11</v>
      </c>
      <c r="C39" s="60">
        <v>6</v>
      </c>
      <c r="D39" s="60">
        <v>196460</v>
      </c>
      <c r="E39" s="45" t="s">
        <v>384</v>
      </c>
      <c r="F39" s="60">
        <v>1985</v>
      </c>
      <c r="G39" s="60" t="s">
        <v>1</v>
      </c>
      <c r="H39" s="60" t="s">
        <v>501</v>
      </c>
      <c r="I39" s="80">
        <v>89.41</v>
      </c>
      <c r="J39" s="32">
        <v>120.92</v>
      </c>
      <c r="K39" s="48">
        <v>148.68</v>
      </c>
      <c r="L39" s="60">
        <f t="shared" si="0"/>
        <v>31.510000000000005</v>
      </c>
      <c r="M39" s="60">
        <f t="shared" si="1"/>
        <v>27.760000000000005</v>
      </c>
      <c r="N39" s="71">
        <f t="shared" si="2"/>
        <v>59.27000000000001</v>
      </c>
      <c r="O39" s="57"/>
    </row>
    <row r="40" spans="1:15" ht="15">
      <c r="A40" s="57" t="s">
        <v>554</v>
      </c>
      <c r="B40" s="78">
        <v>7</v>
      </c>
      <c r="C40" s="78">
        <v>47</v>
      </c>
      <c r="D40" s="60">
        <v>196573</v>
      </c>
      <c r="E40" s="45" t="s">
        <v>385</v>
      </c>
      <c r="F40" s="60">
        <v>1986</v>
      </c>
      <c r="G40" s="60" t="s">
        <v>1</v>
      </c>
      <c r="H40" s="60" t="s">
        <v>504</v>
      </c>
      <c r="I40" s="80">
        <v>89.24</v>
      </c>
      <c r="J40" s="82">
        <v>113.66</v>
      </c>
      <c r="K40" s="48" t="s">
        <v>661</v>
      </c>
      <c r="L40" s="60">
        <f>+J40-I40</f>
        <v>24.42</v>
      </c>
      <c r="M40" s="60"/>
      <c r="N40" s="71"/>
      <c r="O40" s="57"/>
    </row>
    <row r="41" spans="1:15" ht="15">
      <c r="A41" s="57" t="s">
        <v>19</v>
      </c>
      <c r="B41" s="60">
        <v>29</v>
      </c>
      <c r="C41" s="60">
        <v>25</v>
      </c>
      <c r="D41" s="60">
        <v>516138</v>
      </c>
      <c r="E41" s="60" t="s">
        <v>40</v>
      </c>
      <c r="F41" s="60">
        <v>1991</v>
      </c>
      <c r="G41" s="60" t="s">
        <v>8</v>
      </c>
      <c r="H41" s="60" t="s">
        <v>502</v>
      </c>
      <c r="I41" s="80">
        <v>90.35</v>
      </c>
      <c r="J41" s="82"/>
      <c r="K41" s="83" t="s">
        <v>658</v>
      </c>
      <c r="L41" s="60"/>
      <c r="M41" s="60"/>
      <c r="N41" s="71"/>
      <c r="O41" s="57"/>
    </row>
    <row r="42" spans="1:15" ht="15">
      <c r="A42" s="57" t="s">
        <v>19</v>
      </c>
      <c r="B42" s="60">
        <v>43</v>
      </c>
      <c r="C42" s="60">
        <v>14</v>
      </c>
      <c r="D42" s="60">
        <v>515997</v>
      </c>
      <c r="E42" s="64" t="s">
        <v>128</v>
      </c>
      <c r="F42" s="60">
        <v>1989</v>
      </c>
      <c r="G42" s="60" t="s">
        <v>8</v>
      </c>
      <c r="H42" s="60" t="s">
        <v>503</v>
      </c>
      <c r="I42" s="80">
        <v>91.41</v>
      </c>
      <c r="J42" s="82">
        <v>114.81</v>
      </c>
      <c r="K42" s="48" t="s">
        <v>658</v>
      </c>
      <c r="L42" s="60">
        <f>+J42-I42</f>
        <v>23.400000000000006</v>
      </c>
      <c r="M42" s="60"/>
      <c r="N42" s="71"/>
      <c r="O42" s="57"/>
    </row>
    <row r="43" spans="1:15" ht="15">
      <c r="A43" s="57" t="s">
        <v>469</v>
      </c>
      <c r="B43" s="60">
        <v>4</v>
      </c>
      <c r="C43" s="60">
        <v>34</v>
      </c>
      <c r="D43" s="60">
        <v>195671</v>
      </c>
      <c r="E43" s="60" t="s">
        <v>50</v>
      </c>
      <c r="F43" s="60">
        <v>1978</v>
      </c>
      <c r="G43" s="60" t="s">
        <v>1</v>
      </c>
      <c r="H43" s="60" t="s">
        <v>504</v>
      </c>
      <c r="I43" s="80">
        <v>88.9</v>
      </c>
      <c r="J43" s="82"/>
      <c r="K43" s="81" t="s">
        <v>660</v>
      </c>
      <c r="L43" s="60"/>
      <c r="M43" s="60"/>
      <c r="N43" s="71"/>
      <c r="O43" s="57"/>
    </row>
    <row r="44" spans="1:15" ht="15">
      <c r="A44" s="57" t="s">
        <v>469</v>
      </c>
      <c r="B44" s="29">
        <v>9</v>
      </c>
      <c r="C44" s="29">
        <v>50</v>
      </c>
      <c r="D44" s="29">
        <v>106022</v>
      </c>
      <c r="E44" s="45" t="s">
        <v>381</v>
      </c>
      <c r="F44" s="29">
        <v>1980</v>
      </c>
      <c r="G44" s="29" t="s">
        <v>9</v>
      </c>
      <c r="H44" s="29" t="s">
        <v>656</v>
      </c>
      <c r="I44" s="80">
        <v>89.37</v>
      </c>
      <c r="J44" s="32"/>
      <c r="K44" s="81" t="s">
        <v>660</v>
      </c>
      <c r="L44" s="60"/>
      <c r="M44" s="60"/>
      <c r="N44" s="71"/>
      <c r="O44" s="57"/>
    </row>
    <row r="45" spans="1:15" ht="15">
      <c r="A45" s="57" t="s">
        <v>469</v>
      </c>
      <c r="B45" s="60">
        <v>9</v>
      </c>
      <c r="C45" s="60">
        <v>36</v>
      </c>
      <c r="D45" s="60">
        <v>195983</v>
      </c>
      <c r="E45" s="45" t="s">
        <v>382</v>
      </c>
      <c r="F45" s="60">
        <v>1982</v>
      </c>
      <c r="G45" s="60" t="s">
        <v>1</v>
      </c>
      <c r="H45" s="60" t="s">
        <v>501</v>
      </c>
      <c r="I45" s="80">
        <v>89.37</v>
      </c>
      <c r="J45" s="82"/>
      <c r="K45" s="81" t="s">
        <v>660</v>
      </c>
      <c r="L45" s="60"/>
      <c r="M45" s="60"/>
      <c r="N45" s="71"/>
      <c r="O45" s="57"/>
    </row>
    <row r="46" spans="1:15" ht="15">
      <c r="A46" s="57" t="s">
        <v>469</v>
      </c>
      <c r="B46" s="29">
        <v>18</v>
      </c>
      <c r="C46" s="29">
        <v>49</v>
      </c>
      <c r="D46" s="29">
        <v>495318</v>
      </c>
      <c r="E46" s="45" t="s">
        <v>365</v>
      </c>
      <c r="F46" s="29">
        <v>1981</v>
      </c>
      <c r="G46" s="29" t="s">
        <v>12</v>
      </c>
      <c r="H46" s="29" t="s">
        <v>504</v>
      </c>
      <c r="I46" s="80">
        <v>89.89</v>
      </c>
      <c r="J46" s="82"/>
      <c r="K46" s="81" t="s">
        <v>660</v>
      </c>
      <c r="L46" s="60"/>
      <c r="M46" s="60"/>
      <c r="N46" s="71"/>
      <c r="O46" s="57"/>
    </row>
    <row r="47" spans="1:15" ht="15">
      <c r="A47" s="57" t="s">
        <v>469</v>
      </c>
      <c r="B47" s="60">
        <v>21</v>
      </c>
      <c r="C47" s="60">
        <v>45</v>
      </c>
      <c r="D47" s="60">
        <v>515560</v>
      </c>
      <c r="E47" s="45" t="s">
        <v>378</v>
      </c>
      <c r="F47" s="60">
        <v>1981</v>
      </c>
      <c r="G47" s="60" t="s">
        <v>8</v>
      </c>
      <c r="H47" s="60" t="s">
        <v>656</v>
      </c>
      <c r="I47" s="80">
        <v>90.03</v>
      </c>
      <c r="J47" s="82"/>
      <c r="K47" s="81" t="s">
        <v>660</v>
      </c>
      <c r="L47" s="60"/>
      <c r="M47" s="60"/>
      <c r="N47" s="71"/>
      <c r="O47" s="57"/>
    </row>
    <row r="48" spans="1:15" ht="15">
      <c r="A48" s="57" t="s">
        <v>469</v>
      </c>
      <c r="B48" s="60">
        <v>24</v>
      </c>
      <c r="C48" s="60">
        <v>31</v>
      </c>
      <c r="D48" s="60">
        <v>205218</v>
      </c>
      <c r="E48" s="60" t="s">
        <v>21</v>
      </c>
      <c r="F48" s="60">
        <v>1989</v>
      </c>
      <c r="G48" s="60" t="s">
        <v>13</v>
      </c>
      <c r="H48" s="60" t="s">
        <v>616</v>
      </c>
      <c r="I48" s="80">
        <v>90.13</v>
      </c>
      <c r="J48" s="82"/>
      <c r="K48" s="81" t="s">
        <v>660</v>
      </c>
      <c r="L48" s="60"/>
      <c r="M48" s="60"/>
      <c r="N48" s="71"/>
      <c r="O48" s="57"/>
    </row>
    <row r="49" spans="1:15" ht="15">
      <c r="A49" s="57"/>
      <c r="D49" s="29"/>
      <c r="E49" s="45"/>
      <c r="I49" s="70"/>
      <c r="J49" s="72"/>
      <c r="K49" s="75"/>
      <c r="L49" s="60"/>
      <c r="M49" s="60"/>
      <c r="N49" s="71"/>
      <c r="O49" s="57"/>
    </row>
    <row r="50" spans="1:15" ht="15">
      <c r="A50" s="86" t="s">
        <v>612</v>
      </c>
      <c r="B50" s="86"/>
      <c r="C50" s="86"/>
      <c r="D50" s="85" t="s">
        <v>657</v>
      </c>
      <c r="E50" s="85"/>
      <c r="F50" s="73" t="s">
        <v>654</v>
      </c>
      <c r="I50" s="70"/>
      <c r="O50" s="57"/>
    </row>
    <row r="51" spans="2:15" ht="15">
      <c r="B51" s="66"/>
      <c r="C51" s="66"/>
      <c r="D51" s="29"/>
      <c r="E51" s="76"/>
      <c r="G51" s="59"/>
      <c r="H51" s="63"/>
      <c r="O51" s="57"/>
    </row>
    <row r="52" spans="4:15" ht="15">
      <c r="D52" s="50"/>
      <c r="H52" s="65"/>
      <c r="I52" s="70"/>
      <c r="O52" s="57"/>
    </row>
    <row r="53" spans="2:15" ht="15">
      <c r="B53" s="64"/>
      <c r="C53" s="64"/>
      <c r="D53" s="29"/>
      <c r="E53" s="64"/>
      <c r="G53" s="64"/>
      <c r="H53" s="46"/>
      <c r="I53" s="70"/>
      <c r="O53" s="57"/>
    </row>
    <row r="54" spans="2:15" ht="15">
      <c r="B54" s="64"/>
      <c r="C54" s="64"/>
      <c r="D54" s="64"/>
      <c r="G54" s="64"/>
      <c r="H54" s="46"/>
      <c r="I54" s="70"/>
      <c r="O54" s="57"/>
    </row>
    <row r="55" spans="4:15" ht="15">
      <c r="D55" s="64"/>
      <c r="H55" s="65"/>
      <c r="I55" s="70"/>
      <c r="O55" s="57"/>
    </row>
    <row r="56" spans="2:15" ht="15">
      <c r="B56" s="64"/>
      <c r="C56" s="64"/>
      <c r="D56" s="29"/>
      <c r="G56" s="64"/>
      <c r="H56" s="46"/>
      <c r="I56" s="70"/>
      <c r="O56" s="57"/>
    </row>
    <row r="57" spans="2:15" ht="15">
      <c r="B57" s="64"/>
      <c r="C57" s="64"/>
      <c r="D57" s="64"/>
      <c r="G57" s="64"/>
      <c r="H57" s="46"/>
      <c r="I57" s="70"/>
      <c r="O57" s="57"/>
    </row>
    <row r="58" spans="2:9" ht="15">
      <c r="B58" s="64"/>
      <c r="C58" s="64"/>
      <c r="D58" s="64"/>
      <c r="G58" s="64"/>
      <c r="H58" s="46"/>
      <c r="I58" s="70"/>
    </row>
    <row r="59" spans="2:9" ht="15">
      <c r="B59" s="64"/>
      <c r="C59" s="64"/>
      <c r="D59" s="64"/>
      <c r="G59" s="64"/>
      <c r="H59" s="46"/>
      <c r="I59" s="70"/>
    </row>
    <row r="60" spans="2:9" ht="15">
      <c r="B60" s="64"/>
      <c r="C60" s="64"/>
      <c r="D60" s="64"/>
      <c r="G60" s="64"/>
      <c r="H60" s="46"/>
      <c r="I60" s="70"/>
    </row>
    <row r="61" spans="2:9" ht="15">
      <c r="B61" s="64"/>
      <c r="C61" s="64"/>
      <c r="D61" s="64"/>
      <c r="G61" s="64"/>
      <c r="H61" s="46"/>
      <c r="I61" s="70"/>
    </row>
    <row r="62" spans="2:9" ht="15">
      <c r="B62" s="64"/>
      <c r="C62" s="64"/>
      <c r="D62" s="64"/>
      <c r="G62" s="64"/>
      <c r="H62" s="46"/>
      <c r="I62" s="70"/>
    </row>
    <row r="63" spans="2:8" ht="15">
      <c r="B63" s="64"/>
      <c r="C63" s="64"/>
      <c r="D63" s="64"/>
      <c r="G63" s="64"/>
      <c r="H63" s="46"/>
    </row>
    <row r="64" spans="2:8" ht="15">
      <c r="B64" s="64"/>
      <c r="C64" s="64"/>
      <c r="D64" s="64"/>
      <c r="G64" s="64"/>
      <c r="H64" s="46"/>
    </row>
    <row r="65" spans="2:9" ht="15">
      <c r="B65" s="64"/>
      <c r="C65" s="64"/>
      <c r="D65" s="64"/>
      <c r="G65" s="64"/>
      <c r="H65" s="46"/>
      <c r="I65" s="70"/>
    </row>
    <row r="66" spans="2:9" ht="15">
      <c r="B66" s="64"/>
      <c r="C66" s="64"/>
      <c r="D66" s="64"/>
      <c r="G66" s="64"/>
      <c r="H66" s="46"/>
      <c r="I66" s="70"/>
    </row>
    <row r="67" spans="2:8" ht="15">
      <c r="B67" s="64"/>
      <c r="C67" s="64"/>
      <c r="D67" s="64"/>
      <c r="G67" s="64"/>
      <c r="H67" s="46"/>
    </row>
    <row r="68" spans="4:9" ht="15">
      <c r="D68" s="64"/>
      <c r="H68" s="65"/>
      <c r="I68" s="70"/>
    </row>
    <row r="69" spans="4:9" ht="15">
      <c r="D69" s="29"/>
      <c r="H69" s="65"/>
      <c r="I69" s="70"/>
    </row>
    <row r="70" spans="2:9" ht="15">
      <c r="B70" s="64"/>
      <c r="C70" s="64"/>
      <c r="D70" s="29"/>
      <c r="G70" s="64"/>
      <c r="H70" s="46"/>
      <c r="I70" s="70"/>
    </row>
    <row r="71" spans="4:9" ht="15">
      <c r="D71" s="64"/>
      <c r="H71" s="65"/>
      <c r="I71" s="70"/>
    </row>
    <row r="72" spans="4:9" ht="15">
      <c r="D72" s="29"/>
      <c r="H72" s="65"/>
      <c r="I72" s="70"/>
    </row>
    <row r="73" spans="2:9" ht="15">
      <c r="B73" s="64"/>
      <c r="C73" s="64"/>
      <c r="D73" s="29"/>
      <c r="G73" s="64"/>
      <c r="H73" s="46"/>
      <c r="I73" s="70"/>
    </row>
    <row r="74" spans="4:9" ht="15">
      <c r="D74" s="64"/>
      <c r="H74" s="65"/>
      <c r="I74" s="70"/>
    </row>
    <row r="75" spans="2:9" ht="15">
      <c r="B75" s="64"/>
      <c r="C75" s="64"/>
      <c r="D75" s="29"/>
      <c r="G75" s="64"/>
      <c r="H75" s="46"/>
      <c r="I75" s="70"/>
    </row>
    <row r="76" spans="4:9" ht="15">
      <c r="D76" s="64"/>
      <c r="H76" s="65"/>
      <c r="I76" s="70"/>
    </row>
    <row r="77" spans="4:9" ht="15">
      <c r="D77" s="29"/>
      <c r="H77" s="65"/>
      <c r="I77" s="70"/>
    </row>
    <row r="78" spans="4:9" ht="15">
      <c r="D78" s="29"/>
      <c r="H78" s="65"/>
      <c r="I78" s="70"/>
    </row>
    <row r="79" spans="4:9" ht="15">
      <c r="D79" s="29"/>
      <c r="H79" s="65"/>
      <c r="I79" s="70"/>
    </row>
    <row r="80" spans="2:4" ht="15">
      <c r="B80" s="79"/>
      <c r="C80" s="79"/>
      <c r="D80" s="29"/>
    </row>
  </sheetData>
  <sheetProtection/>
  <mergeCells count="2">
    <mergeCell ref="D50:E50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33"/>
  <sheetViews>
    <sheetView zoomScale="85" zoomScaleNormal="85" zoomScalePageLayoutView="0" workbookViewId="0" topLeftCell="A1">
      <pane xSplit="2" ySplit="1" topLeftCell="A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8" bestFit="1" customWidth="1"/>
    <col min="48" max="48" width="4.140625" style="57" customWidth="1"/>
    <col min="49" max="49" width="5.8515625" style="58" bestFit="1" customWidth="1"/>
    <col min="50" max="50" width="4.140625" style="57" customWidth="1"/>
    <col min="51" max="51" width="5.8515625" style="58" bestFit="1" customWidth="1"/>
    <col min="52" max="52" width="4.140625" style="57" customWidth="1"/>
    <col min="53" max="53" width="5.8515625" style="58" bestFit="1" customWidth="1"/>
    <col min="54" max="54" width="4.140625" style="57" customWidth="1"/>
    <col min="55" max="55" width="5.8515625" style="58" bestFit="1" customWidth="1"/>
    <col min="56" max="56" width="4.140625" style="57" customWidth="1"/>
    <col min="57" max="57" width="6.140625" style="58" customWidth="1"/>
    <col min="58" max="58" width="5.140625" style="57" customWidth="1"/>
    <col min="59" max="59" width="6.140625" style="58" customWidth="1"/>
    <col min="60" max="60" width="5.140625" style="57" customWidth="1"/>
    <col min="61" max="65" width="7.140625" style="6" customWidth="1"/>
    <col min="66" max="66" width="7.140625" style="13" customWidth="1"/>
  </cols>
  <sheetData>
    <row r="1" spans="1:66" s="1" customFormat="1" ht="30.75" customHeight="1" thickBot="1">
      <c r="A1" s="11"/>
      <c r="C1" s="87" t="s">
        <v>157</v>
      </c>
      <c r="D1" s="89"/>
      <c r="E1" s="87" t="s">
        <v>315</v>
      </c>
      <c r="F1" s="88"/>
      <c r="G1" s="87" t="s">
        <v>354</v>
      </c>
      <c r="H1" s="88"/>
      <c r="I1" s="87" t="s">
        <v>395</v>
      </c>
      <c r="J1" s="89"/>
      <c r="K1" s="87" t="s">
        <v>422</v>
      </c>
      <c r="L1" s="89"/>
      <c r="M1" s="87" t="s">
        <v>433</v>
      </c>
      <c r="N1" s="89"/>
      <c r="O1" s="87" t="s">
        <v>438</v>
      </c>
      <c r="P1" s="89"/>
      <c r="Q1" s="87" t="s">
        <v>451</v>
      </c>
      <c r="R1" s="89"/>
      <c r="S1" s="87" t="s">
        <v>456</v>
      </c>
      <c r="T1" s="89"/>
      <c r="U1" s="87" t="s">
        <v>470</v>
      </c>
      <c r="V1" s="89"/>
      <c r="W1" s="87" t="s">
        <v>488</v>
      </c>
      <c r="X1" s="89"/>
      <c r="Y1" s="87" t="s">
        <v>490</v>
      </c>
      <c r="Z1" s="89"/>
      <c r="AA1" s="87" t="s">
        <v>535</v>
      </c>
      <c r="AB1" s="89"/>
      <c r="AC1" s="87" t="s">
        <v>544</v>
      </c>
      <c r="AD1" s="89"/>
      <c r="AE1" s="87" t="s">
        <v>552</v>
      </c>
      <c r="AF1" s="89"/>
      <c r="AG1" s="87" t="s">
        <v>566</v>
      </c>
      <c r="AH1" s="89"/>
      <c r="AI1" s="87" t="s">
        <v>570</v>
      </c>
      <c r="AJ1" s="89"/>
      <c r="AK1" s="87" t="s">
        <v>573</v>
      </c>
      <c r="AL1" s="89"/>
      <c r="AM1" s="87" t="s">
        <v>574</v>
      </c>
      <c r="AN1" s="89"/>
      <c r="AO1" s="87" t="s">
        <v>575</v>
      </c>
      <c r="AP1" s="89"/>
      <c r="AQ1" s="87" t="s">
        <v>576</v>
      </c>
      <c r="AR1" s="89"/>
      <c r="AS1" s="87" t="s">
        <v>577</v>
      </c>
      <c r="AT1" s="89"/>
      <c r="AU1" s="87" t="s">
        <v>604</v>
      </c>
      <c r="AV1" s="89"/>
      <c r="AW1" s="87" t="s">
        <v>606</v>
      </c>
      <c r="AX1" s="89"/>
      <c r="AY1" s="87" t="s">
        <v>613</v>
      </c>
      <c r="AZ1" s="89"/>
      <c r="BA1" s="87" t="s">
        <v>624</v>
      </c>
      <c r="BB1" s="89"/>
      <c r="BC1" s="87" t="s">
        <v>631</v>
      </c>
      <c r="BD1" s="89"/>
      <c r="BE1" s="87" t="s">
        <v>643</v>
      </c>
      <c r="BF1" s="88"/>
      <c r="BG1" s="87" t="s">
        <v>649</v>
      </c>
      <c r="BH1" s="88"/>
      <c r="BI1" s="2" t="s">
        <v>0</v>
      </c>
      <c r="BJ1" s="2" t="s">
        <v>114</v>
      </c>
      <c r="BK1" s="2" t="s">
        <v>115</v>
      </c>
      <c r="BL1" s="2" t="s">
        <v>116</v>
      </c>
      <c r="BM1" s="2" t="s">
        <v>316</v>
      </c>
      <c r="BN1" s="12" t="s">
        <v>117</v>
      </c>
    </row>
    <row r="2" spans="1:67" s="53" customFormat="1" ht="15.75" customHeight="1" thickTop="1">
      <c r="A2" s="52" t="s">
        <v>593</v>
      </c>
      <c r="B2" s="53" t="s">
        <v>587</v>
      </c>
      <c r="C2" s="54"/>
      <c r="D2" s="55"/>
      <c r="E2" s="54"/>
      <c r="F2" s="55"/>
      <c r="G2" s="54"/>
      <c r="H2" s="55"/>
      <c r="I2" s="54"/>
      <c r="J2" s="55"/>
      <c r="K2" s="54"/>
      <c r="L2" s="55"/>
      <c r="M2" s="54"/>
      <c r="N2" s="55"/>
      <c r="O2" s="54"/>
      <c r="P2" s="55"/>
      <c r="Q2" s="54"/>
      <c r="R2" s="55"/>
      <c r="S2" s="54"/>
      <c r="T2" s="55"/>
      <c r="U2" s="54"/>
      <c r="V2" s="55"/>
      <c r="W2" s="54"/>
      <c r="X2" s="55"/>
      <c r="Y2" s="54"/>
      <c r="Z2" s="55"/>
      <c r="AA2" s="54"/>
      <c r="AB2" s="55"/>
      <c r="AC2" s="54"/>
      <c r="AD2" s="55"/>
      <c r="AE2" s="54"/>
      <c r="AF2" s="55"/>
      <c r="AG2" s="54"/>
      <c r="AH2" s="55"/>
      <c r="AI2" s="54"/>
      <c r="AJ2" s="55"/>
      <c r="AK2" s="54"/>
      <c r="AL2" s="55"/>
      <c r="AM2" s="54"/>
      <c r="AN2" s="55"/>
      <c r="AO2" s="54"/>
      <c r="AP2" s="55"/>
      <c r="AQ2" s="62" t="s">
        <v>7</v>
      </c>
      <c r="AR2" s="55"/>
      <c r="AS2" s="54"/>
      <c r="AT2" s="55"/>
      <c r="AU2" s="62" t="s">
        <v>7</v>
      </c>
      <c r="AV2" s="55"/>
      <c r="AW2" s="62"/>
      <c r="AX2" s="55"/>
      <c r="AY2" s="62"/>
      <c r="AZ2" s="55"/>
      <c r="BA2" s="62"/>
      <c r="BB2" s="55"/>
      <c r="BC2" s="62"/>
      <c r="BD2" s="55"/>
      <c r="BE2" s="54"/>
      <c r="BF2" s="55"/>
      <c r="BG2" s="54"/>
      <c r="BH2" s="55"/>
      <c r="BI2" s="24">
        <f aca="true" t="shared" si="0" ref="BI2:BI65">+D2+F2+H2+J2+L2+N2+P2+T2+R2+V2+X2+Z2+AB2+AD2+AF2+AH2+AJ2+AL2+AN2+AP2+AR2+AT2+AV2+AX2+AZ2+BB2+BD2+BF2+BH2</f>
        <v>0</v>
      </c>
      <c r="BJ2" s="24">
        <f aca="true" t="shared" si="1" ref="BJ2:BJ65">+D2+P2+AB2+AF2+AL2+AR2+AV2+BH2</f>
        <v>0</v>
      </c>
      <c r="BK2" s="24">
        <f aca="true" t="shared" si="2" ref="BK2:BK65">+L2+N2+V2+AD2+BD2</f>
        <v>0</v>
      </c>
      <c r="BL2" s="24">
        <f aca="true" t="shared" si="3" ref="BL2:BL65">+H2+J2+R2+AN2+BB2</f>
        <v>0</v>
      </c>
      <c r="BM2" s="24">
        <f aca="true" t="shared" si="4" ref="BM2:BM65">+F2+T2+X2+AJ2+AP2+AX2</f>
        <v>0</v>
      </c>
      <c r="BN2" s="26">
        <f aca="true" t="shared" si="5" ref="BN2:BN65">+AH2+AT2+AZ2+BF2</f>
        <v>0</v>
      </c>
      <c r="BO2" s="64"/>
    </row>
    <row r="3" spans="1:66" s="38" customFormat="1" ht="15">
      <c r="A3" s="60" t="s">
        <v>525</v>
      </c>
      <c r="B3" s="60" t="s">
        <v>111</v>
      </c>
      <c r="C3" s="58"/>
      <c r="D3" s="44"/>
      <c r="E3" s="58"/>
      <c r="F3" s="44"/>
      <c r="G3" s="58"/>
      <c r="H3" s="44"/>
      <c r="I3" s="58"/>
      <c r="J3" s="44"/>
      <c r="K3" s="58"/>
      <c r="L3" s="44"/>
      <c r="M3" s="58"/>
      <c r="N3" s="44"/>
      <c r="O3" s="58"/>
      <c r="P3" s="44"/>
      <c r="Q3" s="58"/>
      <c r="R3" s="44"/>
      <c r="S3" s="58"/>
      <c r="T3" s="44"/>
      <c r="U3" s="58"/>
      <c r="V3" s="44"/>
      <c r="W3" s="58"/>
      <c r="X3" s="44"/>
      <c r="Y3" s="58"/>
      <c r="Z3" s="44"/>
      <c r="AA3" s="62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62" t="s">
        <v>7</v>
      </c>
      <c r="AV3" s="57"/>
      <c r="AW3" s="62"/>
      <c r="AX3" s="57"/>
      <c r="AY3" s="62"/>
      <c r="AZ3" s="57"/>
      <c r="BA3" s="62"/>
      <c r="BB3" s="57"/>
      <c r="BC3" s="62"/>
      <c r="BD3" s="57"/>
      <c r="BE3" s="58"/>
      <c r="BF3" s="57"/>
      <c r="BG3" s="58"/>
      <c r="BH3" s="57"/>
      <c r="BI3" s="58">
        <f t="shared" si="0"/>
        <v>0</v>
      </c>
      <c r="BJ3" s="58">
        <f t="shared" si="1"/>
        <v>0</v>
      </c>
      <c r="BK3" s="58">
        <f t="shared" si="2"/>
        <v>0</v>
      </c>
      <c r="BL3" s="58">
        <f t="shared" si="3"/>
        <v>0</v>
      </c>
      <c r="BM3" s="58">
        <f t="shared" si="4"/>
        <v>0</v>
      </c>
      <c r="BN3" s="26">
        <f t="shared" si="5"/>
        <v>0</v>
      </c>
    </row>
    <row r="4" spans="1:66" ht="15">
      <c r="A4" s="45" t="s">
        <v>403</v>
      </c>
      <c r="B4" s="45" t="s">
        <v>8</v>
      </c>
      <c r="C4" s="58"/>
      <c r="E4" s="58"/>
      <c r="G4" s="58"/>
      <c r="I4" s="58"/>
      <c r="K4" s="58">
        <v>21</v>
      </c>
      <c r="L4" s="5">
        <v>10</v>
      </c>
      <c r="M4" s="58"/>
      <c r="O4" s="58"/>
      <c r="Q4" s="58"/>
      <c r="S4" s="58"/>
      <c r="U4" s="62">
        <v>55</v>
      </c>
      <c r="W4" s="62"/>
      <c r="Y4" s="62"/>
      <c r="AA4" s="62"/>
      <c r="AC4" s="58">
        <v>29</v>
      </c>
      <c r="AD4" s="23">
        <v>2</v>
      </c>
      <c r="AE4" s="58"/>
      <c r="AG4" s="62" t="s">
        <v>7</v>
      </c>
      <c r="AI4" s="62"/>
      <c r="AK4" s="62"/>
      <c r="AM4" s="62"/>
      <c r="AO4" s="62"/>
      <c r="AQ4" s="62"/>
      <c r="AS4" s="62"/>
      <c r="AU4" s="62"/>
      <c r="AW4" s="62"/>
      <c r="AY4" s="62"/>
      <c r="BA4" s="62"/>
      <c r="BC4" s="62">
        <v>48</v>
      </c>
      <c r="BI4" s="58">
        <f t="shared" si="0"/>
        <v>12</v>
      </c>
      <c r="BJ4" s="58">
        <f t="shared" si="1"/>
        <v>0</v>
      </c>
      <c r="BK4" s="58">
        <f t="shared" si="2"/>
        <v>12</v>
      </c>
      <c r="BL4" s="58">
        <f t="shared" si="3"/>
        <v>0</v>
      </c>
      <c r="BM4" s="58">
        <f t="shared" si="4"/>
        <v>0</v>
      </c>
      <c r="BN4" s="26">
        <f t="shared" si="5"/>
        <v>0</v>
      </c>
    </row>
    <row r="5" spans="1:66" ht="15">
      <c r="A5" s="45" t="s">
        <v>585</v>
      </c>
      <c r="B5" s="45" t="s">
        <v>167</v>
      </c>
      <c r="C5" s="58"/>
      <c r="E5" s="58"/>
      <c r="G5" s="58"/>
      <c r="I5" s="58"/>
      <c r="K5" s="58"/>
      <c r="M5" s="58"/>
      <c r="O5" s="58"/>
      <c r="Q5" s="58"/>
      <c r="S5" s="58"/>
      <c r="U5" s="62"/>
      <c r="W5" s="62"/>
      <c r="Y5" s="62"/>
      <c r="AA5" s="62"/>
      <c r="AC5" s="58"/>
      <c r="AE5" s="58"/>
      <c r="AG5" s="62"/>
      <c r="AI5" s="62"/>
      <c r="AK5" s="62"/>
      <c r="AM5" s="62"/>
      <c r="AO5" s="62"/>
      <c r="AQ5" s="62" t="s">
        <v>7</v>
      </c>
      <c r="AS5" s="62"/>
      <c r="AU5" s="62"/>
      <c r="AW5" s="62"/>
      <c r="AY5" s="62"/>
      <c r="BA5" s="62"/>
      <c r="BC5" s="62"/>
      <c r="BG5" s="62" t="s">
        <v>7</v>
      </c>
      <c r="BI5" s="58">
        <f t="shared" si="0"/>
        <v>0</v>
      </c>
      <c r="BJ5" s="58">
        <f t="shared" si="1"/>
        <v>0</v>
      </c>
      <c r="BK5" s="58">
        <f t="shared" si="2"/>
        <v>0</v>
      </c>
      <c r="BL5" s="58">
        <f t="shared" si="3"/>
        <v>0</v>
      </c>
      <c r="BM5" s="58">
        <f t="shared" si="4"/>
        <v>0</v>
      </c>
      <c r="BN5" s="26">
        <f t="shared" si="5"/>
        <v>0</v>
      </c>
    </row>
    <row r="6" spans="1:66" ht="15">
      <c r="A6" s="45" t="s">
        <v>228</v>
      </c>
      <c r="B6" s="64" t="s">
        <v>3</v>
      </c>
      <c r="C6" s="27" t="s">
        <v>7</v>
      </c>
      <c r="E6" s="58"/>
      <c r="G6" s="58"/>
      <c r="I6" s="58"/>
      <c r="K6" s="58"/>
      <c r="M6" s="58"/>
      <c r="O6" s="62" t="s">
        <v>7</v>
      </c>
      <c r="Q6" s="62"/>
      <c r="S6" s="62"/>
      <c r="U6" s="62"/>
      <c r="W6" s="62"/>
      <c r="Y6" s="62"/>
      <c r="AA6" s="62">
        <v>51</v>
      </c>
      <c r="AC6" s="62"/>
      <c r="AE6" s="62" t="s">
        <v>7</v>
      </c>
      <c r="AG6" s="62"/>
      <c r="AI6" s="62"/>
      <c r="AK6" s="62"/>
      <c r="AM6" s="62"/>
      <c r="AO6" s="62"/>
      <c r="AQ6" s="62" t="s">
        <v>7</v>
      </c>
      <c r="AS6" s="62"/>
      <c r="AT6" s="57"/>
      <c r="AU6" s="62" t="s">
        <v>7</v>
      </c>
      <c r="AW6" s="62"/>
      <c r="AY6" s="62"/>
      <c r="BA6" s="62"/>
      <c r="BC6" s="62"/>
      <c r="BI6" s="58">
        <f t="shared" si="0"/>
        <v>0</v>
      </c>
      <c r="BJ6" s="58">
        <f t="shared" si="1"/>
        <v>0</v>
      </c>
      <c r="BK6" s="58">
        <f t="shared" si="2"/>
        <v>0</v>
      </c>
      <c r="BL6" s="58">
        <f t="shared" si="3"/>
        <v>0</v>
      </c>
      <c r="BM6" s="58">
        <f t="shared" si="4"/>
        <v>0</v>
      </c>
      <c r="BN6" s="26">
        <f t="shared" si="5"/>
        <v>0</v>
      </c>
    </row>
    <row r="7" spans="1:66" ht="15">
      <c r="A7" s="28" t="s">
        <v>595</v>
      </c>
      <c r="B7" s="64" t="s">
        <v>11</v>
      </c>
      <c r="C7" s="27"/>
      <c r="E7" s="58"/>
      <c r="G7" s="58"/>
      <c r="I7" s="58"/>
      <c r="K7" s="58"/>
      <c r="M7" s="58"/>
      <c r="O7" s="62"/>
      <c r="Q7" s="62"/>
      <c r="S7" s="62"/>
      <c r="U7" s="62"/>
      <c r="W7" s="62"/>
      <c r="Y7" s="62"/>
      <c r="AA7" s="62"/>
      <c r="AC7" s="62"/>
      <c r="AE7" s="62"/>
      <c r="AG7" s="62"/>
      <c r="AI7" s="62"/>
      <c r="AK7" s="62"/>
      <c r="AM7" s="62"/>
      <c r="AO7" s="62"/>
      <c r="AQ7" s="62">
        <v>73</v>
      </c>
      <c r="AS7" s="62"/>
      <c r="AU7" s="62"/>
      <c r="AW7" s="62"/>
      <c r="AY7" s="62"/>
      <c r="BA7" s="62"/>
      <c r="BC7" s="62"/>
      <c r="BI7" s="58">
        <f t="shared" si="0"/>
        <v>0</v>
      </c>
      <c r="BJ7" s="58">
        <f t="shared" si="1"/>
        <v>0</v>
      </c>
      <c r="BK7" s="58">
        <f t="shared" si="2"/>
        <v>0</v>
      </c>
      <c r="BL7" s="58">
        <f t="shared" si="3"/>
        <v>0</v>
      </c>
      <c r="BM7" s="58">
        <f t="shared" si="4"/>
        <v>0</v>
      </c>
      <c r="BN7" s="26">
        <f t="shared" si="5"/>
        <v>0</v>
      </c>
    </row>
    <row r="8" spans="1:66" ht="15">
      <c r="A8" s="45" t="s">
        <v>356</v>
      </c>
      <c r="B8" s="29" t="s">
        <v>2</v>
      </c>
      <c r="C8" s="58"/>
      <c r="E8" s="58"/>
      <c r="G8" s="58"/>
      <c r="I8" s="27" t="s">
        <v>332</v>
      </c>
      <c r="K8" s="27">
        <v>58</v>
      </c>
      <c r="M8" s="27"/>
      <c r="O8" s="27"/>
      <c r="Q8" s="62" t="s">
        <v>332</v>
      </c>
      <c r="S8" s="62">
        <v>61</v>
      </c>
      <c r="U8" s="62"/>
      <c r="W8" s="62"/>
      <c r="Y8" s="62"/>
      <c r="AA8" s="62"/>
      <c r="AC8" s="62"/>
      <c r="AE8" s="62"/>
      <c r="AG8" s="62"/>
      <c r="AI8" s="62"/>
      <c r="AK8" s="62"/>
      <c r="AM8" s="62"/>
      <c r="AO8" s="62"/>
      <c r="AQ8" s="62"/>
      <c r="AS8" s="62"/>
      <c r="AU8" s="62"/>
      <c r="AW8" s="62"/>
      <c r="AY8" s="62"/>
      <c r="BA8" s="62"/>
      <c r="BC8" s="62"/>
      <c r="BI8" s="58">
        <f t="shared" si="0"/>
        <v>0</v>
      </c>
      <c r="BJ8" s="58">
        <f t="shared" si="1"/>
        <v>0</v>
      </c>
      <c r="BK8" s="58">
        <f t="shared" si="2"/>
        <v>0</v>
      </c>
      <c r="BL8" s="58">
        <f t="shared" si="3"/>
        <v>0</v>
      </c>
      <c r="BM8" s="58">
        <f t="shared" si="4"/>
        <v>0</v>
      </c>
      <c r="BN8" s="26">
        <f t="shared" si="5"/>
        <v>0</v>
      </c>
    </row>
    <row r="9" spans="1:66" ht="15">
      <c r="A9" s="45" t="s">
        <v>189</v>
      </c>
      <c r="B9" s="64" t="s">
        <v>3</v>
      </c>
      <c r="C9" s="27" t="s">
        <v>7</v>
      </c>
      <c r="E9" s="58"/>
      <c r="G9" s="58"/>
      <c r="I9" s="58"/>
      <c r="K9" s="58"/>
      <c r="M9" s="58"/>
      <c r="O9" s="62">
        <v>34</v>
      </c>
      <c r="Q9" s="62"/>
      <c r="S9" s="62"/>
      <c r="U9" s="62"/>
      <c r="W9" s="62"/>
      <c r="Y9" s="62"/>
      <c r="AA9" s="58">
        <v>14</v>
      </c>
      <c r="AB9" s="23">
        <v>18</v>
      </c>
      <c r="AC9" s="58"/>
      <c r="AE9" s="58">
        <v>15</v>
      </c>
      <c r="AF9" s="23">
        <v>16</v>
      </c>
      <c r="AG9" s="58"/>
      <c r="AI9" s="58"/>
      <c r="AK9" s="58">
        <v>11</v>
      </c>
      <c r="AL9" s="23">
        <v>24</v>
      </c>
      <c r="AM9" s="58"/>
      <c r="AO9" s="58"/>
      <c r="AQ9" s="58">
        <v>21</v>
      </c>
      <c r="AR9" s="23">
        <v>10</v>
      </c>
      <c r="AS9" s="58"/>
      <c r="AU9" s="58">
        <v>6</v>
      </c>
      <c r="AV9" s="57">
        <v>40</v>
      </c>
      <c r="BG9" s="58" t="s">
        <v>19</v>
      </c>
      <c r="BI9" s="58">
        <f t="shared" si="0"/>
        <v>108</v>
      </c>
      <c r="BJ9" s="58">
        <f t="shared" si="1"/>
        <v>108</v>
      </c>
      <c r="BK9" s="58">
        <f t="shared" si="2"/>
        <v>0</v>
      </c>
      <c r="BL9" s="58">
        <f t="shared" si="3"/>
        <v>0</v>
      </c>
      <c r="BM9" s="58">
        <f t="shared" si="4"/>
        <v>0</v>
      </c>
      <c r="BN9" s="26">
        <f t="shared" si="5"/>
        <v>0</v>
      </c>
    </row>
    <row r="10" spans="1:66" ht="15">
      <c r="A10" s="61" t="s">
        <v>603</v>
      </c>
      <c r="B10" s="64" t="s">
        <v>10</v>
      </c>
      <c r="C10" s="58"/>
      <c r="E10" s="58"/>
      <c r="G10" s="58"/>
      <c r="I10" s="58"/>
      <c r="K10" s="58"/>
      <c r="M10" s="58"/>
      <c r="O10" s="58"/>
      <c r="Q10" s="58"/>
      <c r="S10" s="58"/>
      <c r="U10" s="58"/>
      <c r="W10" s="58"/>
      <c r="Y10" s="58"/>
      <c r="AA10" s="58"/>
      <c r="AC10" s="58"/>
      <c r="AE10" s="58"/>
      <c r="AG10" s="58"/>
      <c r="AI10" s="58"/>
      <c r="AK10" s="58"/>
      <c r="AM10" s="58"/>
      <c r="AO10" s="58"/>
      <c r="AQ10" s="58"/>
      <c r="AS10" s="58"/>
      <c r="AU10" s="62" t="s">
        <v>7</v>
      </c>
      <c r="AW10" s="62"/>
      <c r="AY10" s="62"/>
      <c r="BA10" s="62"/>
      <c r="BC10" s="62"/>
      <c r="BI10" s="58">
        <f t="shared" si="0"/>
        <v>0</v>
      </c>
      <c r="BJ10" s="58">
        <f t="shared" si="1"/>
        <v>0</v>
      </c>
      <c r="BK10" s="58">
        <f t="shared" si="2"/>
        <v>0</v>
      </c>
      <c r="BL10" s="58">
        <f t="shared" si="3"/>
        <v>0</v>
      </c>
      <c r="BM10" s="58">
        <f t="shared" si="4"/>
        <v>0</v>
      </c>
      <c r="BN10" s="26">
        <f t="shared" si="5"/>
        <v>0</v>
      </c>
    </row>
    <row r="11" spans="1:66" ht="15">
      <c r="A11" s="45" t="s">
        <v>208</v>
      </c>
      <c r="B11" s="64" t="s">
        <v>4</v>
      </c>
      <c r="C11" s="58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8">
        <v>16</v>
      </c>
      <c r="L11" s="5">
        <v>15</v>
      </c>
      <c r="M11" s="58">
        <v>22</v>
      </c>
      <c r="N11" s="5">
        <v>9</v>
      </c>
      <c r="O11" s="58">
        <v>7</v>
      </c>
      <c r="P11" s="5">
        <v>36</v>
      </c>
      <c r="Q11" s="58"/>
      <c r="S11" s="58"/>
      <c r="U11" s="58">
        <v>5</v>
      </c>
      <c r="V11" s="15">
        <v>45</v>
      </c>
      <c r="W11" s="58"/>
      <c r="Y11" s="58"/>
      <c r="AA11" s="62">
        <v>31</v>
      </c>
      <c r="AC11" s="58">
        <v>17</v>
      </c>
      <c r="AD11" s="23">
        <v>14</v>
      </c>
      <c r="AE11" s="62" t="s">
        <v>7</v>
      </c>
      <c r="AG11" s="25">
        <v>10</v>
      </c>
      <c r="AH11" s="23">
        <v>26</v>
      </c>
      <c r="AI11" s="25"/>
      <c r="AK11" s="58">
        <v>24</v>
      </c>
      <c r="AL11" s="23">
        <v>7</v>
      </c>
      <c r="AM11" s="62" t="s">
        <v>330</v>
      </c>
      <c r="AO11" s="62">
        <v>32</v>
      </c>
      <c r="AQ11" s="58" t="s">
        <v>554</v>
      </c>
      <c r="AS11" s="58" t="s">
        <v>554</v>
      </c>
      <c r="AU11" s="58" t="s">
        <v>19</v>
      </c>
      <c r="AW11" s="62">
        <v>32</v>
      </c>
      <c r="AY11" s="58">
        <v>6</v>
      </c>
      <c r="AZ11" s="57">
        <v>40</v>
      </c>
      <c r="BC11" s="58">
        <v>22</v>
      </c>
      <c r="BD11" s="57">
        <v>9</v>
      </c>
      <c r="BE11" s="58">
        <v>6</v>
      </c>
      <c r="BF11" s="57">
        <v>40</v>
      </c>
      <c r="BG11" s="62">
        <v>35</v>
      </c>
      <c r="BI11" s="58">
        <f t="shared" si="0"/>
        <v>262</v>
      </c>
      <c r="BJ11" s="58">
        <f t="shared" si="1"/>
        <v>63</v>
      </c>
      <c r="BK11" s="58">
        <f t="shared" si="2"/>
        <v>92</v>
      </c>
      <c r="BL11" s="58">
        <f t="shared" si="3"/>
        <v>1</v>
      </c>
      <c r="BM11" s="58">
        <f t="shared" si="4"/>
        <v>0</v>
      </c>
      <c r="BN11" s="26">
        <f t="shared" si="5"/>
        <v>106</v>
      </c>
    </row>
    <row r="12" spans="1:66" ht="15">
      <c r="A12" s="60" t="s">
        <v>254</v>
      </c>
      <c r="B12" s="64" t="s">
        <v>5</v>
      </c>
      <c r="C12" s="58"/>
      <c r="E12" s="27">
        <v>40</v>
      </c>
      <c r="G12" s="25">
        <v>3</v>
      </c>
      <c r="H12" s="5">
        <v>60</v>
      </c>
      <c r="I12" s="25">
        <v>18</v>
      </c>
      <c r="J12" s="5">
        <v>13</v>
      </c>
      <c r="K12" s="58">
        <v>4</v>
      </c>
      <c r="L12" s="5">
        <v>50</v>
      </c>
      <c r="M12" s="58">
        <v>20</v>
      </c>
      <c r="N12" s="5">
        <v>11</v>
      </c>
      <c r="O12" s="58"/>
      <c r="Q12" s="58">
        <v>5</v>
      </c>
      <c r="R12" s="15">
        <v>45</v>
      </c>
      <c r="S12" s="58">
        <v>2</v>
      </c>
      <c r="T12" s="15">
        <v>80</v>
      </c>
      <c r="U12" s="62">
        <v>46</v>
      </c>
      <c r="W12" s="58">
        <v>10</v>
      </c>
      <c r="X12" s="23">
        <v>26</v>
      </c>
      <c r="Y12" s="58">
        <v>5</v>
      </c>
      <c r="Z12" s="23">
        <v>30</v>
      </c>
      <c r="AA12" s="58"/>
      <c r="AC12" s="58">
        <v>21</v>
      </c>
      <c r="AD12" s="23">
        <v>10</v>
      </c>
      <c r="AE12" s="58"/>
      <c r="AG12" s="25">
        <v>13</v>
      </c>
      <c r="AH12" s="23">
        <v>20</v>
      </c>
      <c r="AI12" s="58">
        <v>6</v>
      </c>
      <c r="AJ12" s="23">
        <v>40</v>
      </c>
      <c r="AK12" s="58"/>
      <c r="AM12" s="58">
        <v>5</v>
      </c>
      <c r="AN12" s="23">
        <v>45</v>
      </c>
      <c r="AO12" s="58">
        <v>10</v>
      </c>
      <c r="AP12" s="23">
        <v>26</v>
      </c>
      <c r="AQ12" s="62">
        <v>55</v>
      </c>
      <c r="AS12" s="58">
        <v>3</v>
      </c>
      <c r="AT12" s="23">
        <v>60</v>
      </c>
      <c r="AW12" s="58">
        <v>9</v>
      </c>
      <c r="AX12" s="57">
        <v>29</v>
      </c>
      <c r="AY12" s="58" t="s">
        <v>19</v>
      </c>
      <c r="BA12" s="58">
        <v>15</v>
      </c>
      <c r="BB12" s="57">
        <v>16</v>
      </c>
      <c r="BC12" s="58">
        <v>17</v>
      </c>
      <c r="BD12" s="57">
        <v>14</v>
      </c>
      <c r="BE12" s="58">
        <v>10</v>
      </c>
      <c r="BF12" s="57">
        <v>26</v>
      </c>
      <c r="BI12" s="58">
        <f t="shared" si="0"/>
        <v>601</v>
      </c>
      <c r="BJ12" s="58">
        <f t="shared" si="1"/>
        <v>0</v>
      </c>
      <c r="BK12" s="58">
        <f t="shared" si="2"/>
        <v>85</v>
      </c>
      <c r="BL12" s="58">
        <f t="shared" si="3"/>
        <v>179</v>
      </c>
      <c r="BM12" s="58">
        <f t="shared" si="4"/>
        <v>201</v>
      </c>
      <c r="BN12" s="26">
        <f t="shared" si="5"/>
        <v>106</v>
      </c>
    </row>
    <row r="13" spans="1:66" s="64" customFormat="1" ht="15">
      <c r="A13" s="45" t="s">
        <v>235</v>
      </c>
      <c r="B13" s="64" t="s">
        <v>6</v>
      </c>
      <c r="C13" s="27" t="s">
        <v>7</v>
      </c>
      <c r="D13" s="57"/>
      <c r="E13" s="58"/>
      <c r="F13" s="57"/>
      <c r="G13" s="58"/>
      <c r="H13" s="57"/>
      <c r="I13" s="58"/>
      <c r="J13" s="57"/>
      <c r="K13" s="58"/>
      <c r="L13" s="57"/>
      <c r="M13" s="58"/>
      <c r="N13" s="57"/>
      <c r="O13" s="62">
        <v>38</v>
      </c>
      <c r="P13" s="57"/>
      <c r="Q13" s="62"/>
      <c r="R13" s="57"/>
      <c r="S13" s="62"/>
      <c r="T13" s="57"/>
      <c r="U13" s="62"/>
      <c r="V13" s="57"/>
      <c r="W13" s="62"/>
      <c r="X13" s="57"/>
      <c r="Y13" s="62"/>
      <c r="Z13" s="57"/>
      <c r="AA13" s="62">
        <v>55</v>
      </c>
      <c r="AB13" s="57"/>
      <c r="AC13" s="62"/>
      <c r="AD13" s="57"/>
      <c r="AE13" s="22" t="s">
        <v>7</v>
      </c>
      <c r="AF13" s="57"/>
      <c r="AG13" s="22"/>
      <c r="AH13" s="57"/>
      <c r="AI13" s="22"/>
      <c r="AJ13" s="57"/>
      <c r="AK13" s="22"/>
      <c r="AL13" s="57"/>
      <c r="AM13" s="22"/>
      <c r="AN13" s="57"/>
      <c r="AO13" s="22"/>
      <c r="AP13" s="57"/>
      <c r="AQ13" s="62">
        <v>55</v>
      </c>
      <c r="AR13" s="57"/>
      <c r="AS13" s="22"/>
      <c r="AT13" s="57"/>
      <c r="AU13" s="62">
        <v>50</v>
      </c>
      <c r="AV13" s="57"/>
      <c r="AW13" s="62"/>
      <c r="AX13" s="57"/>
      <c r="AY13" s="62"/>
      <c r="AZ13" s="57"/>
      <c r="BA13" s="62"/>
      <c r="BB13" s="57"/>
      <c r="BC13" s="62"/>
      <c r="BD13" s="57"/>
      <c r="BE13" s="58"/>
      <c r="BF13" s="57"/>
      <c r="BG13" s="58"/>
      <c r="BH13" s="57"/>
      <c r="BI13" s="58">
        <f t="shared" si="0"/>
        <v>0</v>
      </c>
      <c r="BJ13" s="58">
        <f t="shared" si="1"/>
        <v>0</v>
      </c>
      <c r="BK13" s="58">
        <f t="shared" si="2"/>
        <v>0</v>
      </c>
      <c r="BL13" s="58">
        <f t="shared" si="3"/>
        <v>0</v>
      </c>
      <c r="BM13" s="58">
        <f t="shared" si="4"/>
        <v>0</v>
      </c>
      <c r="BN13" s="26">
        <f t="shared" si="5"/>
        <v>0</v>
      </c>
    </row>
    <row r="14" spans="1:66" ht="15">
      <c r="A14" s="45" t="s">
        <v>219</v>
      </c>
      <c r="B14" s="64" t="s">
        <v>5</v>
      </c>
      <c r="C14" s="58">
        <v>25</v>
      </c>
      <c r="D14" s="5">
        <v>6</v>
      </c>
      <c r="E14" s="58"/>
      <c r="G14" s="58"/>
      <c r="I14" s="58"/>
      <c r="K14" s="58"/>
      <c r="M14" s="58"/>
      <c r="O14" s="62">
        <v>32</v>
      </c>
      <c r="Q14" s="62"/>
      <c r="S14" s="62"/>
      <c r="U14" s="62"/>
      <c r="W14" s="62"/>
      <c r="Y14" s="62"/>
      <c r="AA14" s="62">
        <v>50</v>
      </c>
      <c r="AC14" s="62"/>
      <c r="AE14" s="62" t="s">
        <v>7</v>
      </c>
      <c r="AG14" s="62"/>
      <c r="AI14" s="62"/>
      <c r="AK14" s="62">
        <v>31</v>
      </c>
      <c r="AM14" s="62"/>
      <c r="AO14" s="62"/>
      <c r="AQ14" s="62" t="s">
        <v>7</v>
      </c>
      <c r="AS14" s="62"/>
      <c r="AU14" s="62" t="s">
        <v>7</v>
      </c>
      <c r="AW14" s="62"/>
      <c r="AY14" s="62"/>
      <c r="BA14" s="62"/>
      <c r="BC14" s="62"/>
      <c r="BG14" s="62">
        <v>38</v>
      </c>
      <c r="BI14" s="58">
        <f t="shared" si="0"/>
        <v>6</v>
      </c>
      <c r="BJ14" s="58">
        <f t="shared" si="1"/>
        <v>6</v>
      </c>
      <c r="BK14" s="58">
        <f t="shared" si="2"/>
        <v>0</v>
      </c>
      <c r="BL14" s="58">
        <f t="shared" si="3"/>
        <v>0</v>
      </c>
      <c r="BM14" s="58">
        <f t="shared" si="4"/>
        <v>0</v>
      </c>
      <c r="BN14" s="26">
        <f t="shared" si="5"/>
        <v>0</v>
      </c>
    </row>
    <row r="15" spans="1:66" ht="15">
      <c r="A15" s="60" t="s">
        <v>590</v>
      </c>
      <c r="B15" s="64" t="s">
        <v>589</v>
      </c>
      <c r="C15" s="58"/>
      <c r="E15" s="58"/>
      <c r="G15" s="58"/>
      <c r="I15" s="58"/>
      <c r="K15" s="58"/>
      <c r="M15" s="58"/>
      <c r="O15" s="58"/>
      <c r="Q15" s="58"/>
      <c r="S15" s="58"/>
      <c r="U15" s="58"/>
      <c r="W15" s="58"/>
      <c r="Y15" s="58"/>
      <c r="AA15" s="58"/>
      <c r="AC15" s="58"/>
      <c r="AE15" s="58"/>
      <c r="AG15" s="58"/>
      <c r="AI15" s="58"/>
      <c r="AK15" s="58"/>
      <c r="AM15" s="58"/>
      <c r="AO15" s="58"/>
      <c r="AQ15" s="62" t="s">
        <v>7</v>
      </c>
      <c r="AS15" s="58"/>
      <c r="BI15" s="58">
        <f t="shared" si="0"/>
        <v>0</v>
      </c>
      <c r="BJ15" s="58">
        <f t="shared" si="1"/>
        <v>0</v>
      </c>
      <c r="BK15" s="58">
        <f t="shared" si="2"/>
        <v>0</v>
      </c>
      <c r="BL15" s="58">
        <f t="shared" si="3"/>
        <v>0</v>
      </c>
      <c r="BM15" s="58">
        <f t="shared" si="4"/>
        <v>0</v>
      </c>
      <c r="BN15" s="26">
        <f t="shared" si="5"/>
        <v>0</v>
      </c>
    </row>
    <row r="16" spans="1:67" ht="15">
      <c r="A16" s="60" t="s">
        <v>404</v>
      </c>
      <c r="B16" s="45" t="s">
        <v>8</v>
      </c>
      <c r="C16" s="58"/>
      <c r="E16" s="58"/>
      <c r="G16" s="58"/>
      <c r="I16" s="58"/>
      <c r="K16" s="58">
        <v>26</v>
      </c>
      <c r="L16" s="5">
        <v>5</v>
      </c>
      <c r="M16" s="58">
        <v>21</v>
      </c>
      <c r="N16" s="5">
        <v>10</v>
      </c>
      <c r="O16" s="58"/>
      <c r="Q16" s="58"/>
      <c r="S16" s="58"/>
      <c r="U16" s="58" t="s">
        <v>19</v>
      </c>
      <c r="W16" s="58"/>
      <c r="Y16" s="58"/>
      <c r="AA16" s="62">
        <v>36</v>
      </c>
      <c r="AC16" s="58">
        <v>7</v>
      </c>
      <c r="AD16" s="23">
        <v>36</v>
      </c>
      <c r="AE16" s="58">
        <v>21</v>
      </c>
      <c r="AF16" s="23">
        <v>10</v>
      </c>
      <c r="AG16" s="58"/>
      <c r="AI16" s="58"/>
      <c r="AK16" s="62">
        <v>45</v>
      </c>
      <c r="AM16" s="62"/>
      <c r="AO16" s="62"/>
      <c r="AQ16" s="62">
        <v>45</v>
      </c>
      <c r="AS16" s="62"/>
      <c r="AU16" s="62" t="s">
        <v>7</v>
      </c>
      <c r="AW16" s="62"/>
      <c r="AY16" s="62"/>
      <c r="BA16" s="62"/>
      <c r="BC16" s="58">
        <v>5</v>
      </c>
      <c r="BD16" s="57">
        <v>45</v>
      </c>
      <c r="BE16" s="58">
        <v>16</v>
      </c>
      <c r="BF16" s="57">
        <v>15</v>
      </c>
      <c r="BG16" s="62" t="s">
        <v>7</v>
      </c>
      <c r="BI16" s="58">
        <f t="shared" si="0"/>
        <v>121</v>
      </c>
      <c r="BJ16" s="58">
        <f t="shared" si="1"/>
        <v>10</v>
      </c>
      <c r="BK16" s="58">
        <f t="shared" si="2"/>
        <v>96</v>
      </c>
      <c r="BL16" s="58">
        <f t="shared" si="3"/>
        <v>0</v>
      </c>
      <c r="BM16" s="58">
        <f t="shared" si="4"/>
        <v>0</v>
      </c>
      <c r="BN16" s="26">
        <f t="shared" si="5"/>
        <v>15</v>
      </c>
      <c r="BO16" s="64"/>
    </row>
    <row r="17" spans="1:66" ht="15">
      <c r="A17" s="61" t="s">
        <v>639</v>
      </c>
      <c r="B17" s="64" t="s">
        <v>632</v>
      </c>
      <c r="C17" s="58"/>
      <c r="E17" s="58"/>
      <c r="G17" s="58"/>
      <c r="I17" s="58"/>
      <c r="K17" s="58"/>
      <c r="M17" s="58"/>
      <c r="O17" s="58"/>
      <c r="Q17" s="58"/>
      <c r="S17" s="58"/>
      <c r="U17" s="58"/>
      <c r="W17" s="58"/>
      <c r="Y17" s="58"/>
      <c r="AA17" s="58"/>
      <c r="AC17" s="58"/>
      <c r="AE17" s="58"/>
      <c r="AG17" s="58"/>
      <c r="AI17" s="58"/>
      <c r="AK17" s="58"/>
      <c r="AM17" s="58"/>
      <c r="AO17" s="58"/>
      <c r="AQ17" s="62"/>
      <c r="AS17" s="58"/>
      <c r="BE17" s="58">
        <v>30</v>
      </c>
      <c r="BF17" s="57">
        <v>1</v>
      </c>
      <c r="BI17" s="58">
        <f t="shared" si="0"/>
        <v>1</v>
      </c>
      <c r="BJ17" s="58">
        <f t="shared" si="1"/>
        <v>0</v>
      </c>
      <c r="BK17" s="58">
        <f t="shared" si="2"/>
        <v>0</v>
      </c>
      <c r="BL17" s="58">
        <f t="shared" si="3"/>
        <v>0</v>
      </c>
      <c r="BM17" s="58">
        <f t="shared" si="4"/>
        <v>0</v>
      </c>
      <c r="BN17" s="26">
        <f t="shared" si="5"/>
        <v>1</v>
      </c>
    </row>
    <row r="18" spans="1:66" ht="15">
      <c r="A18" s="60" t="s">
        <v>255</v>
      </c>
      <c r="B18" s="64" t="s">
        <v>1</v>
      </c>
      <c r="C18" s="58"/>
      <c r="E18" s="58">
        <v>19</v>
      </c>
      <c r="F18" s="5">
        <v>12</v>
      </c>
      <c r="G18" s="25">
        <v>28</v>
      </c>
      <c r="H18" s="5">
        <v>3</v>
      </c>
      <c r="I18" s="25">
        <v>27</v>
      </c>
      <c r="J18" s="5">
        <v>4</v>
      </c>
      <c r="K18" s="25"/>
      <c r="M18" s="25"/>
      <c r="O18" s="25"/>
      <c r="Q18" s="58">
        <v>21</v>
      </c>
      <c r="R18" s="15">
        <v>10</v>
      </c>
      <c r="S18" s="58">
        <v>27</v>
      </c>
      <c r="T18" s="15">
        <v>4</v>
      </c>
      <c r="U18" s="58"/>
      <c r="W18" s="58">
        <v>23</v>
      </c>
      <c r="X18" s="23">
        <v>8</v>
      </c>
      <c r="Y18" s="58"/>
      <c r="AA18" s="58"/>
      <c r="AC18" s="58"/>
      <c r="AE18" s="58"/>
      <c r="AG18" s="58"/>
      <c r="AI18" s="58">
        <v>29</v>
      </c>
      <c r="AJ18" s="23">
        <v>2</v>
      </c>
      <c r="AK18" s="58"/>
      <c r="AM18" s="58">
        <v>13</v>
      </c>
      <c r="AN18" s="23">
        <v>20</v>
      </c>
      <c r="AO18" s="58">
        <v>15</v>
      </c>
      <c r="AP18" s="44">
        <v>16</v>
      </c>
      <c r="AQ18" s="58"/>
      <c r="AS18" s="58"/>
      <c r="AW18" s="58">
        <v>6</v>
      </c>
      <c r="AX18" s="57">
        <v>40</v>
      </c>
      <c r="BA18" s="62" t="s">
        <v>332</v>
      </c>
      <c r="BC18" s="62"/>
      <c r="BI18" s="58">
        <f t="shared" si="0"/>
        <v>119</v>
      </c>
      <c r="BJ18" s="58">
        <f t="shared" si="1"/>
        <v>0</v>
      </c>
      <c r="BK18" s="58">
        <f t="shared" si="2"/>
        <v>0</v>
      </c>
      <c r="BL18" s="58">
        <f t="shared" si="3"/>
        <v>37</v>
      </c>
      <c r="BM18" s="58">
        <f t="shared" si="4"/>
        <v>82</v>
      </c>
      <c r="BN18" s="26">
        <f t="shared" si="5"/>
        <v>0</v>
      </c>
    </row>
    <row r="19" spans="1:66" ht="15">
      <c r="A19" s="28" t="s">
        <v>256</v>
      </c>
      <c r="B19" s="64" t="s">
        <v>11</v>
      </c>
      <c r="C19" s="58"/>
      <c r="E19" s="27">
        <v>43</v>
      </c>
      <c r="G19" s="27">
        <v>47</v>
      </c>
      <c r="I19" s="58"/>
      <c r="K19" s="58"/>
      <c r="M19" s="58"/>
      <c r="O19" s="58"/>
      <c r="Q19" s="58"/>
      <c r="S19" s="58"/>
      <c r="U19" s="58"/>
      <c r="W19" s="58"/>
      <c r="Y19" s="58"/>
      <c r="AA19" s="58"/>
      <c r="AC19" s="58"/>
      <c r="AE19" s="58"/>
      <c r="AG19" s="58"/>
      <c r="AI19" s="58"/>
      <c r="AK19" s="58"/>
      <c r="AM19" s="58"/>
      <c r="AO19" s="58"/>
      <c r="AQ19" s="58"/>
      <c r="AS19" s="58"/>
      <c r="BA19" s="62" t="s">
        <v>332</v>
      </c>
      <c r="BC19" s="62" t="s">
        <v>7</v>
      </c>
      <c r="BI19" s="58">
        <f t="shared" si="0"/>
        <v>0</v>
      </c>
      <c r="BJ19" s="58">
        <f t="shared" si="1"/>
        <v>0</v>
      </c>
      <c r="BK19" s="58">
        <f t="shared" si="2"/>
        <v>0</v>
      </c>
      <c r="BL19" s="58">
        <f t="shared" si="3"/>
        <v>0</v>
      </c>
      <c r="BM19" s="58">
        <f t="shared" si="4"/>
        <v>0</v>
      </c>
      <c r="BN19" s="26">
        <f t="shared" si="5"/>
        <v>0</v>
      </c>
    </row>
    <row r="20" spans="1:66" ht="15">
      <c r="A20" s="45" t="s">
        <v>213</v>
      </c>
      <c r="B20" s="64" t="s">
        <v>9</v>
      </c>
      <c r="C20" s="58">
        <v>22</v>
      </c>
      <c r="D20" s="5">
        <v>9</v>
      </c>
      <c r="E20" s="58"/>
      <c r="G20" s="58"/>
      <c r="I20" s="58"/>
      <c r="K20" s="58"/>
      <c r="M20" s="58"/>
      <c r="O20" s="58" t="s">
        <v>19</v>
      </c>
      <c r="Q20" s="58"/>
      <c r="S20" s="58"/>
      <c r="U20" s="58"/>
      <c r="W20" s="58"/>
      <c r="Y20" s="58"/>
      <c r="AA20" s="62" t="s">
        <v>7</v>
      </c>
      <c r="AC20" s="62"/>
      <c r="AE20" s="62" t="s">
        <v>7</v>
      </c>
      <c r="AG20" s="62"/>
      <c r="AI20" s="62"/>
      <c r="AK20" s="62">
        <v>35</v>
      </c>
      <c r="AM20" s="62"/>
      <c r="AO20" s="62"/>
      <c r="AQ20" s="62">
        <v>39</v>
      </c>
      <c r="AR20" s="57"/>
      <c r="AS20" s="62"/>
      <c r="AU20" s="58" t="s">
        <v>554</v>
      </c>
      <c r="BG20" s="58">
        <v>22</v>
      </c>
      <c r="BH20" s="57">
        <v>9</v>
      </c>
      <c r="BI20" s="58">
        <f t="shared" si="0"/>
        <v>18</v>
      </c>
      <c r="BJ20" s="58">
        <f t="shared" si="1"/>
        <v>18</v>
      </c>
      <c r="BK20" s="58">
        <f t="shared" si="2"/>
        <v>0</v>
      </c>
      <c r="BL20" s="58">
        <f t="shared" si="3"/>
        <v>0</v>
      </c>
      <c r="BM20" s="58">
        <f t="shared" si="4"/>
        <v>0</v>
      </c>
      <c r="BN20" s="26">
        <f t="shared" si="5"/>
        <v>0</v>
      </c>
    </row>
    <row r="21" spans="1:66" ht="15">
      <c r="A21" s="45" t="s">
        <v>424</v>
      </c>
      <c r="B21" s="45" t="s">
        <v>15</v>
      </c>
      <c r="C21" s="58"/>
      <c r="E21" s="58"/>
      <c r="G21" s="58"/>
      <c r="I21" s="58"/>
      <c r="K21" s="58"/>
      <c r="M21" s="27" t="s">
        <v>7</v>
      </c>
      <c r="O21" s="27"/>
      <c r="Q21" s="27"/>
      <c r="S21" s="27"/>
      <c r="U21" s="27"/>
      <c r="W21" s="27"/>
      <c r="Y21" s="27"/>
      <c r="AA21" s="27"/>
      <c r="AC21" s="62">
        <v>51</v>
      </c>
      <c r="AE21" s="62"/>
      <c r="AG21" s="62"/>
      <c r="AI21" s="62"/>
      <c r="AK21" s="62"/>
      <c r="AM21" s="62"/>
      <c r="AO21" s="62"/>
      <c r="AQ21" s="62"/>
      <c r="AS21" s="62"/>
      <c r="AU21" s="62"/>
      <c r="AW21" s="62"/>
      <c r="AY21" s="62"/>
      <c r="BA21" s="62">
        <v>32</v>
      </c>
      <c r="BC21" s="62">
        <v>34</v>
      </c>
      <c r="BI21" s="58">
        <f t="shared" si="0"/>
        <v>0</v>
      </c>
      <c r="BJ21" s="58">
        <f t="shared" si="1"/>
        <v>0</v>
      </c>
      <c r="BK21" s="58">
        <f t="shared" si="2"/>
        <v>0</v>
      </c>
      <c r="BL21" s="58">
        <f t="shared" si="3"/>
        <v>0</v>
      </c>
      <c r="BM21" s="58">
        <f t="shared" si="4"/>
        <v>0</v>
      </c>
      <c r="BN21" s="26">
        <f t="shared" si="5"/>
        <v>0</v>
      </c>
    </row>
    <row r="22" spans="1:67" ht="15">
      <c r="A22" s="45" t="s">
        <v>221</v>
      </c>
      <c r="B22" s="64" t="s">
        <v>165</v>
      </c>
      <c r="C22" s="27" t="s">
        <v>7</v>
      </c>
      <c r="E22" s="58"/>
      <c r="G22" s="58"/>
      <c r="I22" s="58"/>
      <c r="K22" s="58"/>
      <c r="M22" s="58"/>
      <c r="O22" s="62">
        <v>44</v>
      </c>
      <c r="Q22" s="62"/>
      <c r="S22" s="62"/>
      <c r="U22" s="62"/>
      <c r="W22" s="62"/>
      <c r="Y22" s="62"/>
      <c r="AA22" s="62" t="s">
        <v>7</v>
      </c>
      <c r="AC22" s="62"/>
      <c r="AE22" s="62" t="s">
        <v>7</v>
      </c>
      <c r="AG22" s="62"/>
      <c r="AI22" s="62"/>
      <c r="AK22" s="62" t="s">
        <v>7</v>
      </c>
      <c r="AM22" s="62"/>
      <c r="AO22" s="62"/>
      <c r="AQ22" s="62" t="s">
        <v>7</v>
      </c>
      <c r="AR22" s="57"/>
      <c r="AS22" s="62"/>
      <c r="AU22" s="62" t="s">
        <v>7</v>
      </c>
      <c r="AW22" s="62"/>
      <c r="AY22" s="62"/>
      <c r="BA22" s="62"/>
      <c r="BC22" s="62"/>
      <c r="BG22" s="62" t="s">
        <v>7</v>
      </c>
      <c r="BI22" s="58">
        <f t="shared" si="0"/>
        <v>0</v>
      </c>
      <c r="BJ22" s="58">
        <f t="shared" si="1"/>
        <v>0</v>
      </c>
      <c r="BK22" s="58">
        <f t="shared" si="2"/>
        <v>0</v>
      </c>
      <c r="BL22" s="58">
        <f t="shared" si="3"/>
        <v>0</v>
      </c>
      <c r="BM22" s="58">
        <f t="shared" si="4"/>
        <v>0</v>
      </c>
      <c r="BN22" s="26">
        <f t="shared" si="5"/>
        <v>0</v>
      </c>
      <c r="BO22" s="64"/>
    </row>
    <row r="23" spans="1:66" ht="15">
      <c r="A23" s="60" t="s">
        <v>626</v>
      </c>
      <c r="B23" s="64" t="s">
        <v>623</v>
      </c>
      <c r="C23" s="58"/>
      <c r="E23" s="58"/>
      <c r="G23" s="58"/>
      <c r="I23" s="58"/>
      <c r="K23" s="58"/>
      <c r="M23" s="58"/>
      <c r="O23" s="58"/>
      <c r="Q23" s="58"/>
      <c r="S23" s="58"/>
      <c r="U23" s="58"/>
      <c r="W23" s="58"/>
      <c r="Y23" s="58"/>
      <c r="AA23" s="58"/>
      <c r="AC23" s="58"/>
      <c r="AE23" s="58"/>
      <c r="AG23" s="58"/>
      <c r="AI23" s="58"/>
      <c r="AK23" s="58"/>
      <c r="AM23" s="58"/>
      <c r="AO23" s="58"/>
      <c r="AQ23" s="58"/>
      <c r="AS23" s="58"/>
      <c r="BC23" s="62" t="s">
        <v>7</v>
      </c>
      <c r="BI23" s="58">
        <f t="shared" si="0"/>
        <v>0</v>
      </c>
      <c r="BJ23" s="58">
        <f t="shared" si="1"/>
        <v>0</v>
      </c>
      <c r="BK23" s="58">
        <f t="shared" si="2"/>
        <v>0</v>
      </c>
      <c r="BL23" s="58">
        <f t="shared" si="3"/>
        <v>0</v>
      </c>
      <c r="BM23" s="58">
        <f t="shared" si="4"/>
        <v>0</v>
      </c>
      <c r="BN23" s="26">
        <f t="shared" si="5"/>
        <v>0</v>
      </c>
    </row>
    <row r="24" spans="1:67" ht="15">
      <c r="A24" s="60" t="s">
        <v>398</v>
      </c>
      <c r="B24" s="45" t="s">
        <v>10</v>
      </c>
      <c r="C24" s="58"/>
      <c r="E24" s="58"/>
      <c r="G24" s="58"/>
      <c r="I24" s="58"/>
      <c r="K24" s="58">
        <v>7</v>
      </c>
      <c r="L24" s="5">
        <v>36</v>
      </c>
      <c r="M24" s="58">
        <v>3</v>
      </c>
      <c r="N24" s="5">
        <v>60</v>
      </c>
      <c r="O24" s="58"/>
      <c r="Q24" s="58"/>
      <c r="S24" s="58"/>
      <c r="U24" s="62">
        <v>35</v>
      </c>
      <c r="W24" s="62"/>
      <c r="Y24" s="62"/>
      <c r="AA24" s="62"/>
      <c r="AC24" s="58">
        <v>10</v>
      </c>
      <c r="AD24" s="23">
        <v>26</v>
      </c>
      <c r="AE24" s="58"/>
      <c r="AG24" s="58"/>
      <c r="AI24" s="58"/>
      <c r="AK24" s="58"/>
      <c r="AM24" s="58"/>
      <c r="AO24" s="58"/>
      <c r="AQ24" s="58"/>
      <c r="AS24" s="58"/>
      <c r="BC24" s="58">
        <v>28</v>
      </c>
      <c r="BD24" s="57">
        <v>3</v>
      </c>
      <c r="BI24" s="58">
        <f t="shared" si="0"/>
        <v>125</v>
      </c>
      <c r="BJ24" s="58">
        <f t="shared" si="1"/>
        <v>0</v>
      </c>
      <c r="BK24" s="58">
        <f t="shared" si="2"/>
        <v>125</v>
      </c>
      <c r="BL24" s="58">
        <f t="shared" si="3"/>
        <v>0</v>
      </c>
      <c r="BM24" s="58">
        <f t="shared" si="4"/>
        <v>0</v>
      </c>
      <c r="BN24" s="26">
        <f t="shared" si="5"/>
        <v>0</v>
      </c>
      <c r="BO24" s="64"/>
    </row>
    <row r="25" spans="1:67" ht="15">
      <c r="A25" s="60" t="s">
        <v>528</v>
      </c>
      <c r="B25" s="60" t="s">
        <v>518</v>
      </c>
      <c r="C25" s="58"/>
      <c r="E25" s="58"/>
      <c r="G25" s="58"/>
      <c r="I25" s="58"/>
      <c r="K25" s="58"/>
      <c r="M25" s="58"/>
      <c r="O25" s="58"/>
      <c r="Q25" s="58"/>
      <c r="S25" s="58"/>
      <c r="U25" s="58"/>
      <c r="W25" s="58"/>
      <c r="Y25" s="58"/>
      <c r="AA25" s="62">
        <v>63</v>
      </c>
      <c r="AC25" s="62"/>
      <c r="AE25" s="62"/>
      <c r="AG25" s="62"/>
      <c r="AI25" s="62"/>
      <c r="AK25" s="62"/>
      <c r="AM25" s="62"/>
      <c r="AO25" s="62"/>
      <c r="AP25" s="44"/>
      <c r="AQ25" s="62" t="s">
        <v>7</v>
      </c>
      <c r="AS25" s="62"/>
      <c r="AU25" s="62"/>
      <c r="AW25" s="62"/>
      <c r="AY25" s="62"/>
      <c r="BA25" s="62"/>
      <c r="BC25" s="62"/>
      <c r="BI25" s="58">
        <f t="shared" si="0"/>
        <v>0</v>
      </c>
      <c r="BJ25" s="58">
        <f t="shared" si="1"/>
        <v>0</v>
      </c>
      <c r="BK25" s="58">
        <f t="shared" si="2"/>
        <v>0</v>
      </c>
      <c r="BL25" s="58">
        <f t="shared" si="3"/>
        <v>0</v>
      </c>
      <c r="BM25" s="58">
        <f t="shared" si="4"/>
        <v>0</v>
      </c>
      <c r="BN25" s="26">
        <f t="shared" si="5"/>
        <v>0</v>
      </c>
      <c r="BO25" s="64"/>
    </row>
    <row r="26" spans="1:66" ht="15">
      <c r="A26" s="45" t="s">
        <v>234</v>
      </c>
      <c r="B26" s="64" t="s">
        <v>10</v>
      </c>
      <c r="C26" s="27" t="s">
        <v>7</v>
      </c>
      <c r="E26" s="58"/>
      <c r="G26" s="62"/>
      <c r="I26" s="62"/>
      <c r="K26" s="62"/>
      <c r="M26" s="27" t="s">
        <v>7</v>
      </c>
      <c r="O26" s="62" t="s">
        <v>7</v>
      </c>
      <c r="Q26" s="62"/>
      <c r="S26" s="62"/>
      <c r="U26" s="58">
        <v>22</v>
      </c>
      <c r="V26" s="15">
        <v>9</v>
      </c>
      <c r="W26" s="58"/>
      <c r="Y26" s="58"/>
      <c r="AA26" s="58"/>
      <c r="AC26" s="62" t="s">
        <v>7</v>
      </c>
      <c r="AE26" s="62">
        <v>33</v>
      </c>
      <c r="AG26" s="62"/>
      <c r="AI26" s="62"/>
      <c r="AK26" s="62"/>
      <c r="AM26" s="62"/>
      <c r="AO26" s="62"/>
      <c r="AQ26" s="62"/>
      <c r="AR26" s="57"/>
      <c r="AS26" s="62"/>
      <c r="AU26" s="62"/>
      <c r="AW26" s="62"/>
      <c r="AY26" s="62"/>
      <c r="BA26" s="62"/>
      <c r="BC26" s="58">
        <v>15</v>
      </c>
      <c r="BD26" s="57">
        <v>16</v>
      </c>
      <c r="BI26" s="58">
        <f t="shared" si="0"/>
        <v>25</v>
      </c>
      <c r="BJ26" s="58">
        <f t="shared" si="1"/>
        <v>0</v>
      </c>
      <c r="BK26" s="58">
        <f t="shared" si="2"/>
        <v>25</v>
      </c>
      <c r="BL26" s="58">
        <f t="shared" si="3"/>
        <v>0</v>
      </c>
      <c r="BM26" s="58">
        <f t="shared" si="4"/>
        <v>0</v>
      </c>
      <c r="BN26" s="26">
        <f t="shared" si="5"/>
        <v>0</v>
      </c>
    </row>
    <row r="27" spans="1:66" ht="15">
      <c r="A27" s="60" t="s">
        <v>447</v>
      </c>
      <c r="B27" s="45" t="s">
        <v>1</v>
      </c>
      <c r="C27" s="58"/>
      <c r="D27" s="57"/>
      <c r="E27" s="58"/>
      <c r="F27" s="57"/>
      <c r="G27" s="58"/>
      <c r="H27" s="57"/>
      <c r="I27" s="58"/>
      <c r="J27" s="57"/>
      <c r="K27" s="58"/>
      <c r="L27" s="57"/>
      <c r="M27" s="58"/>
      <c r="N27" s="57"/>
      <c r="O27" s="58"/>
      <c r="P27" s="57"/>
      <c r="Q27" s="62">
        <v>42</v>
      </c>
      <c r="R27" s="57"/>
      <c r="S27" s="62"/>
      <c r="T27" s="57"/>
      <c r="U27" s="62"/>
      <c r="V27" s="57"/>
      <c r="W27" s="62">
        <v>37</v>
      </c>
      <c r="X27" s="57"/>
      <c r="Y27" s="62"/>
      <c r="Z27" s="57"/>
      <c r="AA27" s="62"/>
      <c r="AB27" s="57"/>
      <c r="AC27" s="62"/>
      <c r="AD27" s="57"/>
      <c r="AE27" s="62"/>
      <c r="AF27" s="57"/>
      <c r="AG27" s="62" t="s">
        <v>19</v>
      </c>
      <c r="AH27" s="57"/>
      <c r="AI27" s="62" t="s">
        <v>331</v>
      </c>
      <c r="AJ27" s="57"/>
      <c r="AK27" s="58"/>
      <c r="AL27" s="57"/>
      <c r="AM27" s="62">
        <v>32</v>
      </c>
      <c r="AN27" s="57"/>
      <c r="AO27" s="62">
        <v>40</v>
      </c>
      <c r="AP27" s="57"/>
      <c r="AQ27" s="58"/>
      <c r="AR27" s="57"/>
      <c r="AS27" s="58"/>
      <c r="AT27" s="57"/>
      <c r="AY27" s="58" t="s">
        <v>554</v>
      </c>
      <c r="BI27" s="58">
        <f t="shared" si="0"/>
        <v>0</v>
      </c>
      <c r="BJ27" s="58">
        <f t="shared" si="1"/>
        <v>0</v>
      </c>
      <c r="BK27" s="58">
        <f t="shared" si="2"/>
        <v>0</v>
      </c>
      <c r="BL27" s="58">
        <f t="shared" si="3"/>
        <v>0</v>
      </c>
      <c r="BM27" s="58">
        <f t="shared" si="4"/>
        <v>0</v>
      </c>
      <c r="BN27" s="26">
        <f t="shared" si="5"/>
        <v>0</v>
      </c>
    </row>
    <row r="28" spans="1:66" ht="15">
      <c r="A28" s="45" t="s">
        <v>345</v>
      </c>
      <c r="B28" s="64" t="s">
        <v>9</v>
      </c>
      <c r="C28" s="58"/>
      <c r="E28" s="58"/>
      <c r="G28" s="27" t="s">
        <v>332</v>
      </c>
      <c r="I28" s="27" t="s">
        <v>332</v>
      </c>
      <c r="K28" s="27">
        <v>47</v>
      </c>
      <c r="M28" s="27" t="s">
        <v>7</v>
      </c>
      <c r="O28" s="27"/>
      <c r="Q28" s="58">
        <v>19</v>
      </c>
      <c r="R28" s="15">
        <v>12</v>
      </c>
      <c r="S28" s="58"/>
      <c r="U28" s="62">
        <v>42</v>
      </c>
      <c r="W28" s="62"/>
      <c r="Y28" s="62"/>
      <c r="AA28" s="62"/>
      <c r="AC28" s="62"/>
      <c r="AE28" s="62"/>
      <c r="AG28" s="62"/>
      <c r="AI28" s="62"/>
      <c r="AK28" s="62"/>
      <c r="AM28" s="62"/>
      <c r="AO28" s="62"/>
      <c r="AQ28" s="62"/>
      <c r="AS28" s="62"/>
      <c r="AU28" s="62"/>
      <c r="AW28" s="62"/>
      <c r="AY28" s="62"/>
      <c r="BA28" s="62"/>
      <c r="BC28" s="62"/>
      <c r="BI28" s="58">
        <f t="shared" si="0"/>
        <v>12</v>
      </c>
      <c r="BJ28" s="58">
        <f t="shared" si="1"/>
        <v>0</v>
      </c>
      <c r="BK28" s="58">
        <f t="shared" si="2"/>
        <v>0</v>
      </c>
      <c r="BL28" s="58">
        <f t="shared" si="3"/>
        <v>12</v>
      </c>
      <c r="BM28" s="58">
        <f t="shared" si="4"/>
        <v>0</v>
      </c>
      <c r="BN28" s="26">
        <f t="shared" si="5"/>
        <v>0</v>
      </c>
    </row>
    <row r="29" spans="1:66" ht="15">
      <c r="A29" s="61" t="s">
        <v>529</v>
      </c>
      <c r="B29" s="60" t="s">
        <v>519</v>
      </c>
      <c r="C29" s="58"/>
      <c r="E29" s="58"/>
      <c r="G29" s="58"/>
      <c r="I29" s="58"/>
      <c r="K29" s="58"/>
      <c r="M29" s="58"/>
      <c r="O29" s="58"/>
      <c r="Q29" s="58"/>
      <c r="S29" s="58"/>
      <c r="U29" s="58"/>
      <c r="W29" s="58"/>
      <c r="Y29" s="58"/>
      <c r="AA29" s="62" t="s">
        <v>7</v>
      </c>
      <c r="AC29" s="62"/>
      <c r="AE29" s="62"/>
      <c r="AG29" s="62"/>
      <c r="AI29" s="62"/>
      <c r="AK29" s="62"/>
      <c r="AM29" s="62"/>
      <c r="AO29" s="62"/>
      <c r="AQ29" s="62"/>
      <c r="AS29" s="62"/>
      <c r="AU29" s="62" t="s">
        <v>7</v>
      </c>
      <c r="AW29" s="62"/>
      <c r="AY29" s="62"/>
      <c r="BA29" s="62"/>
      <c r="BC29" s="62"/>
      <c r="BI29" s="58">
        <f t="shared" si="0"/>
        <v>0</v>
      </c>
      <c r="BJ29" s="58">
        <f t="shared" si="1"/>
        <v>0</v>
      </c>
      <c r="BK29" s="58">
        <f t="shared" si="2"/>
        <v>0</v>
      </c>
      <c r="BL29" s="58">
        <f t="shared" si="3"/>
        <v>0</v>
      </c>
      <c r="BM29" s="58">
        <f t="shared" si="4"/>
        <v>0</v>
      </c>
      <c r="BN29" s="26">
        <f t="shared" si="5"/>
        <v>0</v>
      </c>
    </row>
    <row r="30" spans="1:66" ht="15">
      <c r="A30" s="45" t="s">
        <v>203</v>
      </c>
      <c r="B30" s="64" t="s">
        <v>11</v>
      </c>
      <c r="C30" s="58" t="s">
        <v>19</v>
      </c>
      <c r="E30" s="27">
        <v>63</v>
      </c>
      <c r="G30" s="58"/>
      <c r="I30" s="58"/>
      <c r="K30" s="58"/>
      <c r="M30" s="58"/>
      <c r="O30" s="58" t="s">
        <v>19</v>
      </c>
      <c r="Q30" s="58"/>
      <c r="S30" s="58"/>
      <c r="U30" s="58"/>
      <c r="W30" s="58"/>
      <c r="Y30" s="58"/>
      <c r="AA30" s="62" t="s">
        <v>7</v>
      </c>
      <c r="AC30" s="62"/>
      <c r="AE30" s="58">
        <v>24</v>
      </c>
      <c r="AF30" s="23">
        <v>7</v>
      </c>
      <c r="AG30" s="58"/>
      <c r="AI30" s="58"/>
      <c r="AK30" s="62" t="s">
        <v>7</v>
      </c>
      <c r="AM30" s="62"/>
      <c r="AO30" s="62"/>
      <c r="AQ30" s="62" t="s">
        <v>7</v>
      </c>
      <c r="AS30" s="62"/>
      <c r="AU30" s="62" t="s">
        <v>7</v>
      </c>
      <c r="AW30" s="62">
        <v>51</v>
      </c>
      <c r="AY30" s="58">
        <v>22</v>
      </c>
      <c r="AZ30" s="57">
        <v>9</v>
      </c>
      <c r="BE30" s="58" t="s">
        <v>469</v>
      </c>
      <c r="BG30" s="62" t="s">
        <v>7</v>
      </c>
      <c r="BI30" s="58">
        <f t="shared" si="0"/>
        <v>16</v>
      </c>
      <c r="BJ30" s="58">
        <f t="shared" si="1"/>
        <v>7</v>
      </c>
      <c r="BK30" s="58">
        <f t="shared" si="2"/>
        <v>0</v>
      </c>
      <c r="BL30" s="58">
        <f t="shared" si="3"/>
        <v>0</v>
      </c>
      <c r="BM30" s="58">
        <f t="shared" si="4"/>
        <v>0</v>
      </c>
      <c r="BN30" s="26">
        <f t="shared" si="5"/>
        <v>9</v>
      </c>
    </row>
    <row r="31" spans="1:66" ht="15">
      <c r="A31" s="45" t="s">
        <v>455</v>
      </c>
      <c r="B31" s="45" t="s">
        <v>5</v>
      </c>
      <c r="C31" s="58"/>
      <c r="E31" s="58"/>
      <c r="G31" s="58"/>
      <c r="I31" s="58"/>
      <c r="K31" s="58"/>
      <c r="M31" s="58"/>
      <c r="O31" s="58"/>
      <c r="Q31" s="58"/>
      <c r="S31" s="62">
        <v>47</v>
      </c>
      <c r="U31" s="62"/>
      <c r="W31" s="62"/>
      <c r="Y31" s="62"/>
      <c r="AA31" s="62"/>
      <c r="AC31" s="62"/>
      <c r="AE31" s="62"/>
      <c r="AG31" s="62"/>
      <c r="AI31" s="62"/>
      <c r="AK31" s="62"/>
      <c r="AM31" s="62"/>
      <c r="AO31" s="62"/>
      <c r="AQ31" s="62"/>
      <c r="AS31" s="62"/>
      <c r="AU31" s="62"/>
      <c r="AW31" s="62"/>
      <c r="AY31" s="62"/>
      <c r="BA31" s="62"/>
      <c r="BC31" s="62"/>
      <c r="BI31" s="58">
        <f t="shared" si="0"/>
        <v>0</v>
      </c>
      <c r="BJ31" s="58">
        <f t="shared" si="1"/>
        <v>0</v>
      </c>
      <c r="BK31" s="58">
        <f t="shared" si="2"/>
        <v>0</v>
      </c>
      <c r="BL31" s="58">
        <f t="shared" si="3"/>
        <v>0</v>
      </c>
      <c r="BM31" s="58">
        <f t="shared" si="4"/>
        <v>0</v>
      </c>
      <c r="BN31" s="26">
        <f t="shared" si="5"/>
        <v>0</v>
      </c>
    </row>
    <row r="32" spans="1:66" ht="15">
      <c r="A32" s="60" t="s">
        <v>563</v>
      </c>
      <c r="B32" s="60" t="s">
        <v>17</v>
      </c>
      <c r="C32" s="58"/>
      <c r="E32" s="58"/>
      <c r="G32" s="58"/>
      <c r="I32" s="58"/>
      <c r="K32" s="58"/>
      <c r="M32" s="58"/>
      <c r="O32" s="58"/>
      <c r="Q32" s="58"/>
      <c r="S32" s="58"/>
      <c r="U32" s="58"/>
      <c r="W32" s="58"/>
      <c r="Y32" s="58"/>
      <c r="AA32" s="58"/>
      <c r="AC32" s="58"/>
      <c r="AE32" s="58"/>
      <c r="AG32" s="25">
        <v>27</v>
      </c>
      <c r="AH32" s="23">
        <v>4</v>
      </c>
      <c r="AI32" s="25"/>
      <c r="AK32" s="25"/>
      <c r="AM32" s="25"/>
      <c r="AO32" s="25"/>
      <c r="AQ32" s="25"/>
      <c r="AS32" s="25"/>
      <c r="AU32" s="25"/>
      <c r="AW32" s="25"/>
      <c r="AY32" s="62">
        <v>33</v>
      </c>
      <c r="BA32" s="62"/>
      <c r="BC32" s="62"/>
      <c r="BI32" s="58">
        <f t="shared" si="0"/>
        <v>4</v>
      </c>
      <c r="BJ32" s="58">
        <f t="shared" si="1"/>
        <v>0</v>
      </c>
      <c r="BK32" s="58">
        <f t="shared" si="2"/>
        <v>0</v>
      </c>
      <c r="BL32" s="58">
        <f t="shared" si="3"/>
        <v>0</v>
      </c>
      <c r="BM32" s="58">
        <f t="shared" si="4"/>
        <v>0</v>
      </c>
      <c r="BN32" s="26">
        <f t="shared" si="5"/>
        <v>4</v>
      </c>
    </row>
    <row r="33" spans="1:66" ht="15">
      <c r="A33" s="45" t="s">
        <v>204</v>
      </c>
      <c r="B33" s="64" t="s">
        <v>3</v>
      </c>
      <c r="C33" s="58">
        <v>20</v>
      </c>
      <c r="D33" s="5">
        <v>11</v>
      </c>
      <c r="E33" s="58"/>
      <c r="G33" s="62"/>
      <c r="I33" s="62"/>
      <c r="K33" s="62"/>
      <c r="M33" s="62"/>
      <c r="O33" s="58">
        <v>14</v>
      </c>
      <c r="P33" s="5">
        <v>18</v>
      </c>
      <c r="Q33" s="58"/>
      <c r="S33" s="58"/>
      <c r="U33" s="58"/>
      <c r="W33" s="58"/>
      <c r="Y33" s="58"/>
      <c r="AA33" s="58">
        <v>17</v>
      </c>
      <c r="AB33" s="23">
        <v>14</v>
      </c>
      <c r="AC33" s="58"/>
      <c r="AE33" s="58">
        <v>9</v>
      </c>
      <c r="AF33" s="23">
        <v>29</v>
      </c>
      <c r="AG33" s="58"/>
      <c r="AI33" s="58"/>
      <c r="AK33" s="58">
        <v>25</v>
      </c>
      <c r="AL33" s="23">
        <v>6</v>
      </c>
      <c r="AM33" s="58"/>
      <c r="AO33" s="58"/>
      <c r="AQ33" s="58">
        <v>22</v>
      </c>
      <c r="AR33" s="23">
        <v>9</v>
      </c>
      <c r="AS33" s="58"/>
      <c r="AU33" s="58">
        <v>7</v>
      </c>
      <c r="AV33" s="57">
        <v>36</v>
      </c>
      <c r="BG33" s="58">
        <v>8</v>
      </c>
      <c r="BH33" s="57">
        <v>32</v>
      </c>
      <c r="BI33" s="58">
        <f t="shared" si="0"/>
        <v>155</v>
      </c>
      <c r="BJ33" s="58">
        <f t="shared" si="1"/>
        <v>155</v>
      </c>
      <c r="BK33" s="58">
        <f t="shared" si="2"/>
        <v>0</v>
      </c>
      <c r="BL33" s="58">
        <f t="shared" si="3"/>
        <v>0</v>
      </c>
      <c r="BM33" s="58">
        <f t="shared" si="4"/>
        <v>0</v>
      </c>
      <c r="BN33" s="26">
        <f t="shared" si="5"/>
        <v>0</v>
      </c>
    </row>
    <row r="34" spans="1:66" ht="15">
      <c r="A34" s="60" t="s">
        <v>621</v>
      </c>
      <c r="B34" s="29" t="s">
        <v>318</v>
      </c>
      <c r="C34" s="58"/>
      <c r="E34" s="58"/>
      <c r="G34" s="58"/>
      <c r="I34" s="58"/>
      <c r="K34" s="58"/>
      <c r="M34" s="58"/>
      <c r="O34" s="58"/>
      <c r="Q34" s="58"/>
      <c r="S34" s="58"/>
      <c r="U34" s="58"/>
      <c r="W34" s="58"/>
      <c r="Y34" s="58"/>
      <c r="AA34" s="58"/>
      <c r="AC34" s="58"/>
      <c r="AE34" s="58"/>
      <c r="AG34" s="58"/>
      <c r="AI34" s="58"/>
      <c r="AK34" s="58"/>
      <c r="AM34" s="58"/>
      <c r="AO34" s="58"/>
      <c r="AQ34" s="58"/>
      <c r="AS34" s="58"/>
      <c r="BA34" s="62">
        <v>52</v>
      </c>
      <c r="BC34" s="62"/>
      <c r="BI34" s="58">
        <f t="shared" si="0"/>
        <v>0</v>
      </c>
      <c r="BJ34" s="58">
        <f t="shared" si="1"/>
        <v>0</v>
      </c>
      <c r="BK34" s="58">
        <f t="shared" si="2"/>
        <v>0</v>
      </c>
      <c r="BL34" s="58">
        <f t="shared" si="3"/>
        <v>0</v>
      </c>
      <c r="BM34" s="58">
        <f t="shared" si="4"/>
        <v>0</v>
      </c>
      <c r="BN34" s="26">
        <f t="shared" si="5"/>
        <v>0</v>
      </c>
    </row>
    <row r="35" spans="1:67" ht="15">
      <c r="A35" s="45" t="s">
        <v>429</v>
      </c>
      <c r="B35" s="45" t="s">
        <v>10</v>
      </c>
      <c r="C35" s="58"/>
      <c r="E35" s="58"/>
      <c r="G35" s="58"/>
      <c r="I35" s="58"/>
      <c r="K35" s="58"/>
      <c r="M35" s="27">
        <v>39</v>
      </c>
      <c r="O35" s="27"/>
      <c r="Q35" s="62" t="s">
        <v>332</v>
      </c>
      <c r="S35" s="62">
        <v>46</v>
      </c>
      <c r="U35" s="62"/>
      <c r="W35" s="62"/>
      <c r="Y35" s="62"/>
      <c r="AA35" s="62"/>
      <c r="AC35" s="62"/>
      <c r="AE35" s="62"/>
      <c r="AG35" s="62"/>
      <c r="AI35" s="62"/>
      <c r="AK35" s="62"/>
      <c r="AM35" s="62"/>
      <c r="AO35" s="62"/>
      <c r="AQ35" s="62"/>
      <c r="AS35" s="62"/>
      <c r="AU35" s="62"/>
      <c r="AW35" s="62"/>
      <c r="AY35" s="62"/>
      <c r="BA35" s="58">
        <v>29</v>
      </c>
      <c r="BB35" s="57">
        <v>2</v>
      </c>
      <c r="BC35" s="62">
        <v>39</v>
      </c>
      <c r="BI35" s="58">
        <f t="shared" si="0"/>
        <v>2</v>
      </c>
      <c r="BJ35" s="58">
        <f t="shared" si="1"/>
        <v>0</v>
      </c>
      <c r="BK35" s="58">
        <f t="shared" si="2"/>
        <v>0</v>
      </c>
      <c r="BL35" s="58">
        <f t="shared" si="3"/>
        <v>2</v>
      </c>
      <c r="BM35" s="58">
        <f t="shared" si="4"/>
        <v>0</v>
      </c>
      <c r="BN35" s="26">
        <f t="shared" si="5"/>
        <v>0</v>
      </c>
      <c r="BO35" s="64"/>
    </row>
    <row r="36" spans="1:67" ht="15">
      <c r="A36" s="60" t="s">
        <v>618</v>
      </c>
      <c r="B36" s="59" t="s">
        <v>8</v>
      </c>
      <c r="C36" s="58"/>
      <c r="E36" s="58"/>
      <c r="G36" s="58"/>
      <c r="I36" s="58"/>
      <c r="K36" s="58"/>
      <c r="M36" s="58"/>
      <c r="O36" s="58"/>
      <c r="Q36" s="58"/>
      <c r="S36" s="58"/>
      <c r="U36" s="58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Q36" s="58"/>
      <c r="AS36" s="58"/>
      <c r="BA36" s="62">
        <v>47</v>
      </c>
      <c r="BC36" s="62" t="s">
        <v>7</v>
      </c>
      <c r="BI36" s="58">
        <f t="shared" si="0"/>
        <v>0</v>
      </c>
      <c r="BJ36" s="58">
        <f t="shared" si="1"/>
        <v>0</v>
      </c>
      <c r="BK36" s="58">
        <f t="shared" si="2"/>
        <v>0</v>
      </c>
      <c r="BL36" s="58">
        <f t="shared" si="3"/>
        <v>0</v>
      </c>
      <c r="BM36" s="58">
        <f t="shared" si="4"/>
        <v>0</v>
      </c>
      <c r="BN36" s="26">
        <f t="shared" si="5"/>
        <v>0</v>
      </c>
      <c r="BO36" s="64"/>
    </row>
    <row r="37" spans="1:66" ht="15">
      <c r="A37" s="45" t="s">
        <v>434</v>
      </c>
      <c r="B37" s="45" t="s">
        <v>11</v>
      </c>
      <c r="C37" s="58"/>
      <c r="D37" s="57"/>
      <c r="E37" s="58"/>
      <c r="F37" s="57"/>
      <c r="G37" s="58"/>
      <c r="H37" s="57"/>
      <c r="I37" s="58"/>
      <c r="J37" s="57"/>
      <c r="K37" s="58"/>
      <c r="L37" s="57"/>
      <c r="M37" s="58"/>
      <c r="N37" s="57"/>
      <c r="O37" s="62">
        <v>36</v>
      </c>
      <c r="P37" s="57"/>
      <c r="Q37" s="62"/>
      <c r="R37" s="57"/>
      <c r="S37" s="62"/>
      <c r="T37" s="57"/>
      <c r="U37" s="62" t="s">
        <v>7</v>
      </c>
      <c r="V37" s="57"/>
      <c r="W37" s="62"/>
      <c r="X37" s="57"/>
      <c r="Y37" s="62"/>
      <c r="Z37" s="57"/>
      <c r="AA37" s="58">
        <v>20</v>
      </c>
      <c r="AB37" s="57">
        <v>11</v>
      </c>
      <c r="AC37" s="58"/>
      <c r="AD37" s="57"/>
      <c r="AE37" s="62" t="s">
        <v>7</v>
      </c>
      <c r="AF37" s="57"/>
      <c r="AG37" s="62"/>
      <c r="AH37" s="57"/>
      <c r="AI37" s="62"/>
      <c r="AJ37" s="57"/>
      <c r="AK37" s="58">
        <v>19</v>
      </c>
      <c r="AL37" s="57">
        <v>12</v>
      </c>
      <c r="AM37" s="58"/>
      <c r="AN37" s="57"/>
      <c r="AO37" s="58"/>
      <c r="AP37" s="57"/>
      <c r="AQ37" s="62" t="s">
        <v>7</v>
      </c>
      <c r="AR37" s="57"/>
      <c r="AS37" s="58"/>
      <c r="AT37" s="57"/>
      <c r="AU37" s="58">
        <v>22</v>
      </c>
      <c r="AV37" s="57">
        <v>9</v>
      </c>
      <c r="BG37" s="58" t="s">
        <v>19</v>
      </c>
      <c r="BI37" s="58">
        <f t="shared" si="0"/>
        <v>32</v>
      </c>
      <c r="BJ37" s="58">
        <f t="shared" si="1"/>
        <v>32</v>
      </c>
      <c r="BK37" s="58">
        <f t="shared" si="2"/>
        <v>0</v>
      </c>
      <c r="BL37" s="58">
        <f t="shared" si="3"/>
        <v>0</v>
      </c>
      <c r="BM37" s="58">
        <f t="shared" si="4"/>
        <v>0</v>
      </c>
      <c r="BN37" s="26">
        <f t="shared" si="5"/>
        <v>0</v>
      </c>
    </row>
    <row r="38" spans="1:66" ht="15">
      <c r="A38" s="60" t="s">
        <v>257</v>
      </c>
      <c r="B38" s="64" t="s">
        <v>1</v>
      </c>
      <c r="C38" s="22"/>
      <c r="E38" s="58">
        <v>5</v>
      </c>
      <c r="F38" s="5">
        <v>45</v>
      </c>
      <c r="G38" s="27" t="s">
        <v>332</v>
      </c>
      <c r="I38" s="58"/>
      <c r="K38" s="58"/>
      <c r="M38" s="58"/>
      <c r="O38" s="58"/>
      <c r="Q38" s="58">
        <v>23</v>
      </c>
      <c r="R38" s="15">
        <v>8</v>
      </c>
      <c r="S38" s="62" t="s">
        <v>332</v>
      </c>
      <c r="U38" s="62"/>
      <c r="W38" s="62"/>
      <c r="Y38" s="62"/>
      <c r="AA38" s="62"/>
      <c r="AC38" s="62"/>
      <c r="AE38" s="62"/>
      <c r="AG38" s="34" t="s">
        <v>469</v>
      </c>
      <c r="AI38" s="62" t="s">
        <v>332</v>
      </c>
      <c r="AK38" s="62"/>
      <c r="AM38" s="62" t="s">
        <v>332</v>
      </c>
      <c r="AO38" s="58">
        <v>24</v>
      </c>
      <c r="AP38" s="23">
        <v>7</v>
      </c>
      <c r="AQ38" s="62"/>
      <c r="AS38" s="62"/>
      <c r="AU38" s="62"/>
      <c r="AW38" s="58">
        <v>8</v>
      </c>
      <c r="AX38" s="57">
        <v>32</v>
      </c>
      <c r="AY38" s="58" t="s">
        <v>19</v>
      </c>
      <c r="BA38" s="62">
        <v>43</v>
      </c>
      <c r="BC38" s="62"/>
      <c r="BI38" s="58">
        <f t="shared" si="0"/>
        <v>92</v>
      </c>
      <c r="BJ38" s="58">
        <f t="shared" si="1"/>
        <v>0</v>
      </c>
      <c r="BK38" s="58">
        <f t="shared" si="2"/>
        <v>0</v>
      </c>
      <c r="BL38" s="58">
        <f t="shared" si="3"/>
        <v>8</v>
      </c>
      <c r="BM38" s="58">
        <f t="shared" si="4"/>
        <v>84</v>
      </c>
      <c r="BN38" s="26">
        <f t="shared" si="5"/>
        <v>0</v>
      </c>
    </row>
    <row r="39" spans="1:66" ht="15">
      <c r="A39" s="28" t="s">
        <v>258</v>
      </c>
      <c r="B39" s="64" t="s">
        <v>9</v>
      </c>
      <c r="C39" s="58"/>
      <c r="E39" s="27">
        <v>60</v>
      </c>
      <c r="G39" s="27">
        <v>56</v>
      </c>
      <c r="I39" s="27">
        <v>39</v>
      </c>
      <c r="K39" s="27" t="s">
        <v>7</v>
      </c>
      <c r="M39" s="27"/>
      <c r="O39" s="27"/>
      <c r="Q39" s="27"/>
      <c r="S39" s="27"/>
      <c r="U39" s="27"/>
      <c r="W39" s="27"/>
      <c r="Y39" s="27"/>
      <c r="AA39" s="27"/>
      <c r="AC39" s="27"/>
      <c r="AE39" s="27"/>
      <c r="AG39" s="25">
        <v>28</v>
      </c>
      <c r="AH39" s="23">
        <v>3</v>
      </c>
      <c r="AI39" s="25"/>
      <c r="AK39" s="25"/>
      <c r="AM39" s="62">
        <v>36</v>
      </c>
      <c r="AO39" s="25"/>
      <c r="AQ39" s="25"/>
      <c r="AR39" s="57"/>
      <c r="AS39" s="25"/>
      <c r="AU39" s="25"/>
      <c r="AW39" s="25"/>
      <c r="AY39" s="25"/>
      <c r="BA39" s="62" t="s">
        <v>332</v>
      </c>
      <c r="BC39" s="62"/>
      <c r="BI39" s="58">
        <f t="shared" si="0"/>
        <v>3</v>
      </c>
      <c r="BJ39" s="58">
        <f t="shared" si="1"/>
        <v>0</v>
      </c>
      <c r="BK39" s="58">
        <f t="shared" si="2"/>
        <v>0</v>
      </c>
      <c r="BL39" s="58">
        <f t="shared" si="3"/>
        <v>0</v>
      </c>
      <c r="BM39" s="58">
        <f t="shared" si="4"/>
        <v>0</v>
      </c>
      <c r="BN39" s="26">
        <f t="shared" si="5"/>
        <v>3</v>
      </c>
    </row>
    <row r="40" spans="1:66" ht="15">
      <c r="A40" s="45" t="s">
        <v>182</v>
      </c>
      <c r="B40" s="64" t="s">
        <v>9</v>
      </c>
      <c r="C40" s="58">
        <v>8</v>
      </c>
      <c r="D40" s="5">
        <v>32</v>
      </c>
      <c r="E40" s="58"/>
      <c r="G40" s="58"/>
      <c r="I40" s="58"/>
      <c r="K40" s="58"/>
      <c r="M40" s="58"/>
      <c r="O40" s="58">
        <v>5</v>
      </c>
      <c r="P40" s="5">
        <v>45</v>
      </c>
      <c r="Q40" s="58"/>
      <c r="S40" s="58"/>
      <c r="U40" s="58"/>
      <c r="W40" s="58"/>
      <c r="Y40" s="58"/>
      <c r="AA40" s="62" t="s">
        <v>7</v>
      </c>
      <c r="AC40" s="62"/>
      <c r="AE40" s="62" t="s">
        <v>7</v>
      </c>
      <c r="AG40" s="62"/>
      <c r="AI40" s="62"/>
      <c r="AK40" s="58">
        <v>17</v>
      </c>
      <c r="AL40" s="23">
        <v>14</v>
      </c>
      <c r="AM40" s="58"/>
      <c r="AO40" s="58"/>
      <c r="AQ40" s="58">
        <v>15</v>
      </c>
      <c r="AR40" s="23">
        <v>16</v>
      </c>
      <c r="AS40" s="58"/>
      <c r="AU40" s="62" t="s">
        <v>7</v>
      </c>
      <c r="AW40" s="62"/>
      <c r="AY40" s="62"/>
      <c r="BA40" s="62"/>
      <c r="BC40" s="62"/>
      <c r="BG40" s="58" t="s">
        <v>19</v>
      </c>
      <c r="BI40" s="58">
        <f t="shared" si="0"/>
        <v>107</v>
      </c>
      <c r="BJ40" s="58">
        <f t="shared" si="1"/>
        <v>107</v>
      </c>
      <c r="BK40" s="58">
        <f t="shared" si="2"/>
        <v>0</v>
      </c>
      <c r="BL40" s="58">
        <f t="shared" si="3"/>
        <v>0</v>
      </c>
      <c r="BM40" s="58">
        <f t="shared" si="4"/>
        <v>0</v>
      </c>
      <c r="BN40" s="26">
        <f t="shared" si="5"/>
        <v>0</v>
      </c>
    </row>
    <row r="41" spans="1:66" ht="15">
      <c r="A41" s="60" t="s">
        <v>259</v>
      </c>
      <c r="B41" s="64" t="s">
        <v>8</v>
      </c>
      <c r="C41" s="58"/>
      <c r="D41" s="57"/>
      <c r="E41" s="58">
        <v>9</v>
      </c>
      <c r="F41" s="57">
        <v>29</v>
      </c>
      <c r="G41" s="25">
        <v>5</v>
      </c>
      <c r="H41" s="57">
        <v>45</v>
      </c>
      <c r="I41" s="25">
        <v>3</v>
      </c>
      <c r="J41" s="57">
        <v>60</v>
      </c>
      <c r="K41" s="58">
        <v>11</v>
      </c>
      <c r="L41" s="57">
        <v>24</v>
      </c>
      <c r="M41" s="58">
        <v>29</v>
      </c>
      <c r="N41" s="57">
        <v>2</v>
      </c>
      <c r="O41" s="58"/>
      <c r="P41" s="57"/>
      <c r="Q41" s="58">
        <v>11</v>
      </c>
      <c r="R41" s="57">
        <v>24</v>
      </c>
      <c r="S41" s="58">
        <v>3</v>
      </c>
      <c r="T41" s="57">
        <v>60</v>
      </c>
      <c r="U41" s="58">
        <v>4</v>
      </c>
      <c r="V41" s="57">
        <v>50</v>
      </c>
      <c r="W41" s="58">
        <v>21</v>
      </c>
      <c r="X41" s="57">
        <v>10</v>
      </c>
      <c r="Y41" s="58">
        <v>9</v>
      </c>
      <c r="Z41" s="57">
        <v>15</v>
      </c>
      <c r="AA41" s="58"/>
      <c r="AB41" s="57"/>
      <c r="AC41" s="58">
        <v>11</v>
      </c>
      <c r="AD41" s="57">
        <v>24</v>
      </c>
      <c r="AE41" s="58"/>
      <c r="AF41" s="57"/>
      <c r="AG41" s="62" t="s">
        <v>249</v>
      </c>
      <c r="AH41" s="57"/>
      <c r="AI41" s="58">
        <v>2</v>
      </c>
      <c r="AJ41" s="57">
        <v>80</v>
      </c>
      <c r="AK41" s="58"/>
      <c r="AL41" s="57"/>
      <c r="AM41" s="58">
        <v>4</v>
      </c>
      <c r="AN41" s="57">
        <v>50</v>
      </c>
      <c r="AO41" s="58">
        <v>1</v>
      </c>
      <c r="AP41" s="57">
        <v>100</v>
      </c>
      <c r="AQ41" s="58"/>
      <c r="AR41" s="57"/>
      <c r="AS41" s="58"/>
      <c r="AT41" s="57"/>
      <c r="AW41" s="58">
        <v>1</v>
      </c>
      <c r="AX41" s="57">
        <v>100</v>
      </c>
      <c r="BA41" s="58">
        <v>19</v>
      </c>
      <c r="BB41" s="57">
        <v>12</v>
      </c>
      <c r="BC41" s="58">
        <v>6</v>
      </c>
      <c r="BD41" s="57">
        <v>40</v>
      </c>
      <c r="BI41" s="58">
        <f t="shared" si="0"/>
        <v>725</v>
      </c>
      <c r="BJ41" s="58">
        <f t="shared" si="1"/>
        <v>0</v>
      </c>
      <c r="BK41" s="58">
        <f t="shared" si="2"/>
        <v>140</v>
      </c>
      <c r="BL41" s="58">
        <f t="shared" si="3"/>
        <v>191</v>
      </c>
      <c r="BM41" s="58">
        <f t="shared" si="4"/>
        <v>379</v>
      </c>
      <c r="BN41" s="26">
        <f t="shared" si="5"/>
        <v>0</v>
      </c>
    </row>
    <row r="42" spans="1:66" ht="15">
      <c r="A42" s="60" t="s">
        <v>602</v>
      </c>
      <c r="B42" s="29" t="s">
        <v>167</v>
      </c>
      <c r="C42" s="58"/>
      <c r="E42" s="58"/>
      <c r="G42" s="58"/>
      <c r="I42" s="58"/>
      <c r="K42" s="58"/>
      <c r="M42" s="58"/>
      <c r="O42" s="58"/>
      <c r="Q42" s="58"/>
      <c r="S42" s="58"/>
      <c r="U42" s="58"/>
      <c r="W42" s="58"/>
      <c r="Y42" s="58"/>
      <c r="AA42" s="58"/>
      <c r="AC42" s="58"/>
      <c r="AE42" s="58"/>
      <c r="AG42" s="58"/>
      <c r="AI42" s="58"/>
      <c r="AK42" s="58"/>
      <c r="AM42" s="58"/>
      <c r="AO42" s="58"/>
      <c r="AQ42" s="58"/>
      <c r="AS42" s="58"/>
      <c r="AU42" s="62">
        <v>54</v>
      </c>
      <c r="AW42" s="62"/>
      <c r="AY42" s="62"/>
      <c r="BA42" s="62"/>
      <c r="BC42" s="62"/>
      <c r="BE42" s="58">
        <v>33</v>
      </c>
      <c r="BG42" s="62">
        <v>52</v>
      </c>
      <c r="BI42" s="58">
        <f t="shared" si="0"/>
        <v>0</v>
      </c>
      <c r="BJ42" s="58">
        <f t="shared" si="1"/>
        <v>0</v>
      </c>
      <c r="BK42" s="58">
        <f t="shared" si="2"/>
        <v>0</v>
      </c>
      <c r="BL42" s="58">
        <f t="shared" si="3"/>
        <v>0</v>
      </c>
      <c r="BM42" s="58">
        <f t="shared" si="4"/>
        <v>0</v>
      </c>
      <c r="BN42" s="26">
        <f t="shared" si="5"/>
        <v>0</v>
      </c>
    </row>
    <row r="43" spans="1:66" ht="15">
      <c r="A43" s="45" t="s">
        <v>430</v>
      </c>
      <c r="B43" s="45" t="s">
        <v>12</v>
      </c>
      <c r="C43" s="58"/>
      <c r="E43" s="58"/>
      <c r="G43" s="58"/>
      <c r="I43" s="58"/>
      <c r="K43" s="58"/>
      <c r="M43" s="27" t="s">
        <v>7</v>
      </c>
      <c r="O43" s="27"/>
      <c r="Q43" s="27"/>
      <c r="S43" s="27"/>
      <c r="U43" s="27"/>
      <c r="W43" s="27"/>
      <c r="Y43" s="27"/>
      <c r="AA43" s="27"/>
      <c r="AC43" s="27"/>
      <c r="AE43" s="27"/>
      <c r="AG43" s="27"/>
      <c r="AI43" s="27"/>
      <c r="AK43" s="27"/>
      <c r="AM43" s="27"/>
      <c r="AO43" s="27"/>
      <c r="AQ43" s="27"/>
      <c r="AS43" s="27"/>
      <c r="AU43" s="27"/>
      <c r="AW43" s="27"/>
      <c r="AY43" s="27"/>
      <c r="BA43" s="27"/>
      <c r="BC43" s="27"/>
      <c r="BI43" s="58">
        <f t="shared" si="0"/>
        <v>0</v>
      </c>
      <c r="BJ43" s="58">
        <f t="shared" si="1"/>
        <v>0</v>
      </c>
      <c r="BK43" s="58">
        <f t="shared" si="2"/>
        <v>0</v>
      </c>
      <c r="BL43" s="58">
        <f t="shared" si="3"/>
        <v>0</v>
      </c>
      <c r="BM43" s="58">
        <f t="shared" si="4"/>
        <v>0</v>
      </c>
      <c r="BN43" s="26">
        <f t="shared" si="5"/>
        <v>0</v>
      </c>
    </row>
    <row r="44" spans="1:67" ht="15">
      <c r="A44" s="60" t="s">
        <v>260</v>
      </c>
      <c r="B44" s="64" t="s">
        <v>1</v>
      </c>
      <c r="C44" s="58"/>
      <c r="E44" s="27">
        <v>59</v>
      </c>
      <c r="G44" s="27">
        <v>52</v>
      </c>
      <c r="I44" s="25">
        <v>16</v>
      </c>
      <c r="J44" s="5">
        <v>15</v>
      </c>
      <c r="K44" s="27">
        <v>36</v>
      </c>
      <c r="M44" s="58">
        <v>13</v>
      </c>
      <c r="N44" s="5">
        <v>20</v>
      </c>
      <c r="O44" s="58"/>
      <c r="Q44" s="62">
        <v>39</v>
      </c>
      <c r="S44" s="62"/>
      <c r="U44" s="58">
        <v>8</v>
      </c>
      <c r="V44" s="15">
        <v>32</v>
      </c>
      <c r="W44" s="58"/>
      <c r="Y44" s="58"/>
      <c r="AA44" s="58"/>
      <c r="AC44" s="58">
        <v>9</v>
      </c>
      <c r="AD44" s="23">
        <v>29</v>
      </c>
      <c r="AE44" s="58"/>
      <c r="AG44" s="58"/>
      <c r="AI44" s="58"/>
      <c r="AK44" s="58"/>
      <c r="AM44" s="58">
        <v>28</v>
      </c>
      <c r="AN44" s="23">
        <v>3</v>
      </c>
      <c r="AO44" s="58"/>
      <c r="AQ44" s="58"/>
      <c r="AS44" s="58"/>
      <c r="BA44" s="58">
        <v>28</v>
      </c>
      <c r="BB44" s="57">
        <v>3</v>
      </c>
      <c r="BC44" s="58">
        <v>11</v>
      </c>
      <c r="BD44" s="57">
        <v>24</v>
      </c>
      <c r="BI44" s="58">
        <f t="shared" si="0"/>
        <v>126</v>
      </c>
      <c r="BJ44" s="58">
        <f t="shared" si="1"/>
        <v>0</v>
      </c>
      <c r="BK44" s="58">
        <f t="shared" si="2"/>
        <v>105</v>
      </c>
      <c r="BL44" s="58">
        <f t="shared" si="3"/>
        <v>21</v>
      </c>
      <c r="BM44" s="58">
        <f t="shared" si="4"/>
        <v>0</v>
      </c>
      <c r="BN44" s="26">
        <f t="shared" si="5"/>
        <v>0</v>
      </c>
      <c r="BO44" s="64"/>
    </row>
    <row r="45" spans="1:66" ht="15">
      <c r="A45" s="60" t="s">
        <v>445</v>
      </c>
      <c r="B45" s="64" t="s">
        <v>164</v>
      </c>
      <c r="C45" s="58"/>
      <c r="E45" s="58"/>
      <c r="G45" s="58"/>
      <c r="I45" s="58"/>
      <c r="K45" s="58"/>
      <c r="M45" s="58"/>
      <c r="O45" s="58"/>
      <c r="Q45" s="62">
        <v>53</v>
      </c>
      <c r="S45" s="62">
        <v>56</v>
      </c>
      <c r="U45" s="62">
        <v>33</v>
      </c>
      <c r="W45" s="62" t="s">
        <v>332</v>
      </c>
      <c r="Y45" s="62"/>
      <c r="AA45" s="62"/>
      <c r="AC45" s="62">
        <v>47</v>
      </c>
      <c r="AE45" s="62"/>
      <c r="AG45" s="62" t="s">
        <v>19</v>
      </c>
      <c r="AI45" s="62">
        <v>43</v>
      </c>
      <c r="AK45" s="62"/>
      <c r="AM45" s="62" t="s">
        <v>332</v>
      </c>
      <c r="AO45" s="62">
        <v>48</v>
      </c>
      <c r="AQ45" s="62"/>
      <c r="AR45" s="57"/>
      <c r="AS45" s="62"/>
      <c r="AU45" s="62"/>
      <c r="AW45" s="62"/>
      <c r="AY45" s="62"/>
      <c r="BA45" s="62">
        <v>46</v>
      </c>
      <c r="BC45" s="62">
        <v>45</v>
      </c>
      <c r="BI45" s="58">
        <f t="shared" si="0"/>
        <v>0</v>
      </c>
      <c r="BJ45" s="58">
        <f t="shared" si="1"/>
        <v>0</v>
      </c>
      <c r="BK45" s="58">
        <f t="shared" si="2"/>
        <v>0</v>
      </c>
      <c r="BL45" s="58">
        <f t="shared" si="3"/>
        <v>0</v>
      </c>
      <c r="BM45" s="58">
        <f t="shared" si="4"/>
        <v>0</v>
      </c>
      <c r="BN45" s="26">
        <f t="shared" si="5"/>
        <v>0</v>
      </c>
    </row>
    <row r="46" spans="1:66" s="64" customFormat="1" ht="15">
      <c r="A46" s="45" t="s">
        <v>195</v>
      </c>
      <c r="B46" s="64" t="s">
        <v>10</v>
      </c>
      <c r="C46" s="58">
        <v>4</v>
      </c>
      <c r="D46" s="57">
        <v>50</v>
      </c>
      <c r="E46" s="58"/>
      <c r="F46" s="57"/>
      <c r="G46" s="58"/>
      <c r="H46" s="57"/>
      <c r="I46" s="58"/>
      <c r="J46" s="57"/>
      <c r="K46" s="58"/>
      <c r="L46" s="57"/>
      <c r="M46" s="58"/>
      <c r="N46" s="57"/>
      <c r="O46" s="58" t="s">
        <v>19</v>
      </c>
      <c r="P46" s="57"/>
      <c r="Q46" s="58"/>
      <c r="R46" s="57"/>
      <c r="S46" s="58"/>
      <c r="T46" s="57"/>
      <c r="U46" s="58"/>
      <c r="V46" s="57"/>
      <c r="W46" s="58"/>
      <c r="X46" s="57"/>
      <c r="Y46" s="58"/>
      <c r="Z46" s="57"/>
      <c r="AA46" s="58">
        <v>5</v>
      </c>
      <c r="AB46" s="57">
        <v>45</v>
      </c>
      <c r="AC46" s="58"/>
      <c r="AD46" s="57"/>
      <c r="AE46" s="62" t="s">
        <v>7</v>
      </c>
      <c r="AF46" s="57"/>
      <c r="AG46" s="62"/>
      <c r="AH46" s="57"/>
      <c r="AI46" s="62"/>
      <c r="AJ46" s="57"/>
      <c r="AK46" s="58">
        <v>8</v>
      </c>
      <c r="AL46" s="57">
        <v>32</v>
      </c>
      <c r="AM46" s="58"/>
      <c r="AN46" s="57"/>
      <c r="AO46" s="58"/>
      <c r="AP46" s="57"/>
      <c r="AQ46" s="58">
        <v>9</v>
      </c>
      <c r="AR46" s="57">
        <v>29</v>
      </c>
      <c r="AS46" s="58"/>
      <c r="AT46" s="57"/>
      <c r="AU46" s="58">
        <v>8</v>
      </c>
      <c r="AV46" s="57">
        <v>32</v>
      </c>
      <c r="AW46" s="58"/>
      <c r="AX46" s="57"/>
      <c r="AY46" s="58"/>
      <c r="AZ46" s="57"/>
      <c r="BA46" s="58"/>
      <c r="BB46" s="57"/>
      <c r="BC46" s="58"/>
      <c r="BD46" s="57"/>
      <c r="BE46" s="58" t="s">
        <v>7</v>
      </c>
      <c r="BF46" s="57"/>
      <c r="BG46" s="58">
        <v>9</v>
      </c>
      <c r="BH46" s="57">
        <v>29</v>
      </c>
      <c r="BI46" s="58">
        <f t="shared" si="0"/>
        <v>217</v>
      </c>
      <c r="BJ46" s="58">
        <f t="shared" si="1"/>
        <v>217</v>
      </c>
      <c r="BK46" s="58">
        <f t="shared" si="2"/>
        <v>0</v>
      </c>
      <c r="BL46" s="58">
        <f t="shared" si="3"/>
        <v>0</v>
      </c>
      <c r="BM46" s="58">
        <f t="shared" si="4"/>
        <v>0</v>
      </c>
      <c r="BN46" s="26">
        <f t="shared" si="5"/>
        <v>0</v>
      </c>
    </row>
    <row r="47" spans="1:66" ht="15">
      <c r="A47" s="28" t="s">
        <v>210</v>
      </c>
      <c r="B47" s="64" t="s">
        <v>5</v>
      </c>
      <c r="C47" s="27">
        <v>41</v>
      </c>
      <c r="E47" s="58"/>
      <c r="G47" s="58"/>
      <c r="I47" s="58"/>
      <c r="K47" s="58"/>
      <c r="M47" s="58"/>
      <c r="O47" s="62" t="s">
        <v>7</v>
      </c>
      <c r="Q47" s="62"/>
      <c r="S47" s="62"/>
      <c r="U47" s="62"/>
      <c r="W47" s="62"/>
      <c r="Y47" s="62"/>
      <c r="AA47" s="62"/>
      <c r="AC47" s="62"/>
      <c r="AE47" s="62"/>
      <c r="AG47" s="62"/>
      <c r="AI47" s="62"/>
      <c r="AK47" s="62"/>
      <c r="AM47" s="62"/>
      <c r="AO47" s="62"/>
      <c r="AQ47" s="62"/>
      <c r="AS47" s="62"/>
      <c r="AU47" s="62"/>
      <c r="AW47" s="62"/>
      <c r="AY47" s="62"/>
      <c r="BA47" s="62"/>
      <c r="BC47" s="62"/>
      <c r="BE47" s="58">
        <v>20</v>
      </c>
      <c r="BF47" s="57">
        <v>11</v>
      </c>
      <c r="BG47" s="58">
        <v>23</v>
      </c>
      <c r="BH47" s="57">
        <v>8</v>
      </c>
      <c r="BI47" s="58">
        <f t="shared" si="0"/>
        <v>19</v>
      </c>
      <c r="BJ47" s="58">
        <f t="shared" si="1"/>
        <v>8</v>
      </c>
      <c r="BK47" s="58">
        <f t="shared" si="2"/>
        <v>0</v>
      </c>
      <c r="BL47" s="58">
        <f t="shared" si="3"/>
        <v>0</v>
      </c>
      <c r="BM47" s="58">
        <f t="shared" si="4"/>
        <v>0</v>
      </c>
      <c r="BN47" s="26">
        <f t="shared" si="5"/>
        <v>11</v>
      </c>
    </row>
    <row r="48" spans="1:66" ht="15">
      <c r="A48" s="60" t="s">
        <v>261</v>
      </c>
      <c r="B48" s="64" t="s">
        <v>9</v>
      </c>
      <c r="C48" s="22"/>
      <c r="E48" s="27">
        <v>31</v>
      </c>
      <c r="G48" s="25">
        <v>17</v>
      </c>
      <c r="H48" s="5">
        <v>14</v>
      </c>
      <c r="I48" s="25">
        <v>8</v>
      </c>
      <c r="J48" s="5">
        <v>32</v>
      </c>
      <c r="K48" s="27">
        <v>33</v>
      </c>
      <c r="M48" s="58">
        <v>24</v>
      </c>
      <c r="N48" s="5">
        <v>7</v>
      </c>
      <c r="O48" s="58"/>
      <c r="Q48" s="62" t="s">
        <v>332</v>
      </c>
      <c r="S48" s="58">
        <v>10</v>
      </c>
      <c r="T48" s="15">
        <v>26</v>
      </c>
      <c r="U48" s="62" t="s">
        <v>7</v>
      </c>
      <c r="W48" s="62" t="s">
        <v>332</v>
      </c>
      <c r="Y48" s="62"/>
      <c r="AA48" s="62"/>
      <c r="AC48" s="62" t="s">
        <v>353</v>
      </c>
      <c r="AE48" s="62"/>
      <c r="AG48" s="62"/>
      <c r="AI48" s="62"/>
      <c r="AK48" s="62"/>
      <c r="AM48" s="62"/>
      <c r="AO48" s="62"/>
      <c r="AQ48" s="62"/>
      <c r="AS48" s="62"/>
      <c r="AU48" s="62"/>
      <c r="AW48" s="62"/>
      <c r="AY48" s="62"/>
      <c r="BA48" s="62"/>
      <c r="BC48" s="62"/>
      <c r="BI48" s="58">
        <f t="shared" si="0"/>
        <v>79</v>
      </c>
      <c r="BJ48" s="58">
        <f t="shared" si="1"/>
        <v>0</v>
      </c>
      <c r="BK48" s="58">
        <f t="shared" si="2"/>
        <v>7</v>
      </c>
      <c r="BL48" s="58">
        <f t="shared" si="3"/>
        <v>46</v>
      </c>
      <c r="BM48" s="58">
        <f t="shared" si="4"/>
        <v>26</v>
      </c>
      <c r="BN48" s="26">
        <f t="shared" si="5"/>
        <v>0</v>
      </c>
    </row>
    <row r="49" spans="1:66" ht="15">
      <c r="A49" s="45" t="s">
        <v>225</v>
      </c>
      <c r="B49" s="64" t="s">
        <v>13</v>
      </c>
      <c r="C49" s="58">
        <v>14</v>
      </c>
      <c r="D49" s="57">
        <v>18</v>
      </c>
      <c r="E49" s="58"/>
      <c r="F49" s="57"/>
      <c r="G49" s="58"/>
      <c r="H49" s="57"/>
      <c r="I49" s="58"/>
      <c r="J49" s="57"/>
      <c r="K49" s="27">
        <v>41</v>
      </c>
      <c r="L49" s="57"/>
      <c r="M49" s="58">
        <v>16</v>
      </c>
      <c r="N49" s="57">
        <v>15</v>
      </c>
      <c r="O49" s="62">
        <v>35</v>
      </c>
      <c r="P49" s="57"/>
      <c r="Q49" s="62"/>
      <c r="R49" s="57"/>
      <c r="S49" s="62"/>
      <c r="T49" s="57"/>
      <c r="U49" s="58">
        <v>19</v>
      </c>
      <c r="V49" s="57">
        <v>12</v>
      </c>
      <c r="W49" s="58"/>
      <c r="X49" s="57"/>
      <c r="Y49" s="58"/>
      <c r="Z49" s="57"/>
      <c r="AA49" s="62">
        <v>54</v>
      </c>
      <c r="AB49" s="57"/>
      <c r="AC49" s="62">
        <v>37</v>
      </c>
      <c r="AD49" s="57"/>
      <c r="AE49" s="62">
        <v>44</v>
      </c>
      <c r="AF49" s="57"/>
      <c r="AG49" s="62"/>
      <c r="AH49" s="57"/>
      <c r="AI49" s="62"/>
      <c r="AJ49" s="57"/>
      <c r="AK49" s="62"/>
      <c r="AL49" s="57"/>
      <c r="AM49" s="62"/>
      <c r="AN49" s="57"/>
      <c r="AO49" s="62"/>
      <c r="AP49" s="57"/>
      <c r="AQ49" s="62" t="s">
        <v>7</v>
      </c>
      <c r="AR49" s="57"/>
      <c r="AS49" s="62"/>
      <c r="AT49" s="57"/>
      <c r="AU49" s="58">
        <v>16</v>
      </c>
      <c r="AV49" s="57">
        <v>15</v>
      </c>
      <c r="BC49" s="62">
        <v>35</v>
      </c>
      <c r="BG49" s="58">
        <v>16</v>
      </c>
      <c r="BH49" s="57">
        <v>15</v>
      </c>
      <c r="BI49" s="58">
        <f t="shared" si="0"/>
        <v>75</v>
      </c>
      <c r="BJ49" s="58">
        <f t="shared" si="1"/>
        <v>48</v>
      </c>
      <c r="BK49" s="58">
        <f t="shared" si="2"/>
        <v>27</v>
      </c>
      <c r="BL49" s="58">
        <f t="shared" si="3"/>
        <v>0</v>
      </c>
      <c r="BM49" s="58">
        <f t="shared" si="4"/>
        <v>0</v>
      </c>
      <c r="BN49" s="26">
        <f t="shared" si="5"/>
        <v>0</v>
      </c>
    </row>
    <row r="50" spans="1:66" ht="15">
      <c r="A50" s="45" t="s">
        <v>229</v>
      </c>
      <c r="B50" s="64" t="s">
        <v>14</v>
      </c>
      <c r="C50" s="27">
        <v>48</v>
      </c>
      <c r="E50" s="58"/>
      <c r="G50" s="58"/>
      <c r="I50" s="58"/>
      <c r="K50" s="58"/>
      <c r="M50" s="58"/>
      <c r="O50" s="62" t="s">
        <v>7</v>
      </c>
      <c r="Q50" s="62"/>
      <c r="S50" s="62"/>
      <c r="U50" s="62"/>
      <c r="W50" s="62"/>
      <c r="Y50" s="62"/>
      <c r="AA50" s="62">
        <v>58</v>
      </c>
      <c r="AC50" s="62"/>
      <c r="AE50" s="62"/>
      <c r="AG50" s="62"/>
      <c r="AI50" s="62"/>
      <c r="AK50" s="62"/>
      <c r="AM50" s="62"/>
      <c r="AO50" s="62"/>
      <c r="AQ50" s="62">
        <v>58</v>
      </c>
      <c r="AR50" s="57"/>
      <c r="AS50" s="62"/>
      <c r="AU50" s="62"/>
      <c r="AW50" s="62"/>
      <c r="AY50" s="62"/>
      <c r="BA50" s="62"/>
      <c r="BC50" s="62"/>
      <c r="BI50" s="58">
        <f t="shared" si="0"/>
        <v>0</v>
      </c>
      <c r="BJ50" s="58">
        <f t="shared" si="1"/>
        <v>0</v>
      </c>
      <c r="BK50" s="58">
        <f t="shared" si="2"/>
        <v>0</v>
      </c>
      <c r="BL50" s="58">
        <f t="shared" si="3"/>
        <v>0</v>
      </c>
      <c r="BM50" s="58">
        <f t="shared" si="4"/>
        <v>0</v>
      </c>
      <c r="BN50" s="26">
        <f t="shared" si="5"/>
        <v>0</v>
      </c>
    </row>
    <row r="51" spans="1:66" ht="15">
      <c r="A51" s="60" t="s">
        <v>262</v>
      </c>
      <c r="B51" s="64" t="s">
        <v>6</v>
      </c>
      <c r="C51" s="58"/>
      <c r="E51" s="27">
        <v>62</v>
      </c>
      <c r="G51" s="27" t="s">
        <v>332</v>
      </c>
      <c r="I51" s="27">
        <v>44</v>
      </c>
      <c r="K51" s="27"/>
      <c r="M51" s="27"/>
      <c r="O51" s="27"/>
      <c r="Q51" s="62">
        <v>49</v>
      </c>
      <c r="S51" s="62">
        <v>49</v>
      </c>
      <c r="U51" s="62"/>
      <c r="W51" s="62"/>
      <c r="Y51" s="62"/>
      <c r="AA51" s="62"/>
      <c r="AC51" s="62"/>
      <c r="AE51" s="62"/>
      <c r="AG51" s="62"/>
      <c r="AI51" s="62"/>
      <c r="AK51" s="62"/>
      <c r="AM51" s="62"/>
      <c r="AO51" s="62"/>
      <c r="AQ51" s="62"/>
      <c r="AS51" s="62"/>
      <c r="AU51" s="62"/>
      <c r="AW51" s="62">
        <v>50</v>
      </c>
      <c r="AY51" s="58">
        <v>26</v>
      </c>
      <c r="AZ51" s="57">
        <v>5</v>
      </c>
      <c r="BI51" s="58">
        <f t="shared" si="0"/>
        <v>5</v>
      </c>
      <c r="BJ51" s="58">
        <f t="shared" si="1"/>
        <v>0</v>
      </c>
      <c r="BK51" s="58">
        <f t="shared" si="2"/>
        <v>0</v>
      </c>
      <c r="BL51" s="58">
        <f t="shared" si="3"/>
        <v>0</v>
      </c>
      <c r="BM51" s="58">
        <f t="shared" si="4"/>
        <v>0</v>
      </c>
      <c r="BN51" s="26">
        <f t="shared" si="5"/>
        <v>5</v>
      </c>
    </row>
    <row r="52" spans="1:66" ht="15">
      <c r="A52" s="45" t="s">
        <v>202</v>
      </c>
      <c r="B52" s="64" t="s">
        <v>5</v>
      </c>
      <c r="C52" s="27" t="s">
        <v>7</v>
      </c>
      <c r="E52" s="58"/>
      <c r="G52" s="58"/>
      <c r="I52" s="58"/>
      <c r="K52" s="58"/>
      <c r="M52" s="58"/>
      <c r="O52" s="58">
        <v>10</v>
      </c>
      <c r="P52" s="5">
        <v>26</v>
      </c>
      <c r="Q52" s="58"/>
      <c r="S52" s="58"/>
      <c r="U52" s="58"/>
      <c r="W52" s="58"/>
      <c r="Y52" s="58"/>
      <c r="AA52" s="62">
        <v>40</v>
      </c>
      <c r="AC52" s="62"/>
      <c r="AE52" s="62" t="s">
        <v>7</v>
      </c>
      <c r="AG52" s="62"/>
      <c r="AI52" s="62"/>
      <c r="AK52" s="58" t="s">
        <v>19</v>
      </c>
      <c r="AM52" s="58"/>
      <c r="AO52" s="58"/>
      <c r="AQ52" s="62" t="s">
        <v>7</v>
      </c>
      <c r="AS52" s="58"/>
      <c r="AU52" s="62" t="s">
        <v>353</v>
      </c>
      <c r="AW52" s="62"/>
      <c r="AY52" s="62"/>
      <c r="BA52" s="62"/>
      <c r="BC52" s="62"/>
      <c r="BE52" s="58" t="s">
        <v>7</v>
      </c>
      <c r="BG52" s="62" t="s">
        <v>7</v>
      </c>
      <c r="BI52" s="58">
        <f t="shared" si="0"/>
        <v>26</v>
      </c>
      <c r="BJ52" s="58">
        <f t="shared" si="1"/>
        <v>26</v>
      </c>
      <c r="BK52" s="58">
        <f t="shared" si="2"/>
        <v>0</v>
      </c>
      <c r="BL52" s="58">
        <f t="shared" si="3"/>
        <v>0</v>
      </c>
      <c r="BM52" s="58">
        <f t="shared" si="4"/>
        <v>0</v>
      </c>
      <c r="BN52" s="26">
        <f t="shared" si="5"/>
        <v>0</v>
      </c>
    </row>
    <row r="53" spans="1:66" ht="15">
      <c r="A53" s="28" t="s">
        <v>417</v>
      </c>
      <c r="B53" s="45" t="s">
        <v>397</v>
      </c>
      <c r="C53" s="58"/>
      <c r="E53" s="58"/>
      <c r="G53" s="58"/>
      <c r="I53" s="58"/>
      <c r="K53" s="27">
        <v>61</v>
      </c>
      <c r="M53" s="27"/>
      <c r="O53" s="27"/>
      <c r="Q53" s="27"/>
      <c r="S53" s="27"/>
      <c r="U53" s="27"/>
      <c r="W53" s="27"/>
      <c r="Y53" s="27"/>
      <c r="AA53" s="27"/>
      <c r="AC53" s="27"/>
      <c r="AE53" s="27"/>
      <c r="AG53" s="27"/>
      <c r="AI53" s="27"/>
      <c r="AK53" s="27"/>
      <c r="AM53" s="27"/>
      <c r="AO53" s="27"/>
      <c r="AQ53" s="27"/>
      <c r="AS53" s="27"/>
      <c r="AU53" s="27"/>
      <c r="AW53" s="27"/>
      <c r="AY53" s="27"/>
      <c r="BA53" s="27"/>
      <c r="BC53" s="27"/>
      <c r="BI53" s="58">
        <f t="shared" si="0"/>
        <v>0</v>
      </c>
      <c r="BJ53" s="58">
        <f t="shared" si="1"/>
        <v>0</v>
      </c>
      <c r="BK53" s="58">
        <f t="shared" si="2"/>
        <v>0</v>
      </c>
      <c r="BL53" s="58">
        <f t="shared" si="3"/>
        <v>0</v>
      </c>
      <c r="BM53" s="58">
        <f t="shared" si="4"/>
        <v>0</v>
      </c>
      <c r="BN53" s="26">
        <f t="shared" si="5"/>
        <v>0</v>
      </c>
    </row>
    <row r="54" spans="1:66" ht="15">
      <c r="A54" s="60" t="s">
        <v>411</v>
      </c>
      <c r="B54" s="45" t="s">
        <v>10</v>
      </c>
      <c r="C54" s="58"/>
      <c r="E54" s="58"/>
      <c r="G54" s="58"/>
      <c r="I54" s="58"/>
      <c r="K54" s="58">
        <v>22</v>
      </c>
      <c r="L54" s="5">
        <v>9</v>
      </c>
      <c r="M54" s="58">
        <v>28</v>
      </c>
      <c r="N54" s="5">
        <v>3</v>
      </c>
      <c r="O54" s="58"/>
      <c r="Q54" s="58"/>
      <c r="S54" s="58"/>
      <c r="U54" s="62" t="s">
        <v>7</v>
      </c>
      <c r="W54" s="62"/>
      <c r="Y54" s="62"/>
      <c r="AA54" s="62"/>
      <c r="AC54" s="62">
        <v>38</v>
      </c>
      <c r="AE54" s="62"/>
      <c r="AG54" s="62"/>
      <c r="AI54" s="62"/>
      <c r="AK54" s="62"/>
      <c r="AM54" s="62"/>
      <c r="AO54" s="62"/>
      <c r="AQ54" s="62"/>
      <c r="AS54" s="62"/>
      <c r="AU54" s="62"/>
      <c r="AW54" s="62"/>
      <c r="AY54" s="62"/>
      <c r="BA54" s="62"/>
      <c r="BC54" s="62" t="s">
        <v>249</v>
      </c>
      <c r="BI54" s="58">
        <f t="shared" si="0"/>
        <v>12</v>
      </c>
      <c r="BJ54" s="58">
        <f t="shared" si="1"/>
        <v>0</v>
      </c>
      <c r="BK54" s="58">
        <f t="shared" si="2"/>
        <v>12</v>
      </c>
      <c r="BL54" s="58">
        <f t="shared" si="3"/>
        <v>0</v>
      </c>
      <c r="BM54" s="58">
        <f t="shared" si="4"/>
        <v>0</v>
      </c>
      <c r="BN54" s="26">
        <f t="shared" si="5"/>
        <v>0</v>
      </c>
    </row>
    <row r="55" spans="1:66" ht="15">
      <c r="A55" s="60" t="s">
        <v>263</v>
      </c>
      <c r="B55" s="64" t="s">
        <v>3</v>
      </c>
      <c r="C55" s="58"/>
      <c r="E55" s="27" t="s">
        <v>332</v>
      </c>
      <c r="G55" s="27">
        <v>64</v>
      </c>
      <c r="I55" s="27" t="s">
        <v>332</v>
      </c>
      <c r="K55" s="27"/>
      <c r="M55" s="27"/>
      <c r="O55" s="27"/>
      <c r="Q55" s="27"/>
      <c r="S55" s="62" t="s">
        <v>332</v>
      </c>
      <c r="U55" s="62"/>
      <c r="W55" s="62"/>
      <c r="Y55" s="62"/>
      <c r="AA55" s="62"/>
      <c r="AC55" s="62"/>
      <c r="AE55" s="62"/>
      <c r="AG55" s="62"/>
      <c r="AI55" s="62"/>
      <c r="AK55" s="62"/>
      <c r="AM55" s="62"/>
      <c r="AO55" s="62"/>
      <c r="AQ55" s="62"/>
      <c r="AR55" s="57"/>
      <c r="AS55" s="62"/>
      <c r="AU55" s="62"/>
      <c r="AW55" s="62"/>
      <c r="AY55" s="62"/>
      <c r="BA55" s="62"/>
      <c r="BC55" s="62"/>
      <c r="BI55" s="58">
        <f t="shared" si="0"/>
        <v>0</v>
      </c>
      <c r="BJ55" s="58">
        <f t="shared" si="1"/>
        <v>0</v>
      </c>
      <c r="BK55" s="58">
        <f t="shared" si="2"/>
        <v>0</v>
      </c>
      <c r="BL55" s="58">
        <f t="shared" si="3"/>
        <v>0</v>
      </c>
      <c r="BM55" s="58">
        <f t="shared" si="4"/>
        <v>0</v>
      </c>
      <c r="BN55" s="26">
        <f t="shared" si="5"/>
        <v>0</v>
      </c>
    </row>
    <row r="56" spans="1:67" ht="15">
      <c r="A56" s="61" t="s">
        <v>452</v>
      </c>
      <c r="B56" s="64" t="s">
        <v>112</v>
      </c>
      <c r="C56" s="58"/>
      <c r="E56" s="58"/>
      <c r="G56" s="58"/>
      <c r="I56" s="58"/>
      <c r="K56" s="58"/>
      <c r="M56" s="58"/>
      <c r="O56" s="58"/>
      <c r="Q56" s="58"/>
      <c r="S56" s="62" t="s">
        <v>332</v>
      </c>
      <c r="U56" s="62"/>
      <c r="W56" s="62"/>
      <c r="Y56" s="62"/>
      <c r="AA56" s="62"/>
      <c r="AC56" s="62"/>
      <c r="AE56" s="62"/>
      <c r="AG56" s="62" t="s">
        <v>19</v>
      </c>
      <c r="AI56" s="62">
        <v>44</v>
      </c>
      <c r="AK56" s="62"/>
      <c r="AM56" s="62"/>
      <c r="AO56" s="62"/>
      <c r="AQ56" s="62"/>
      <c r="AR56" s="57"/>
      <c r="AS56" s="62"/>
      <c r="AU56" s="62"/>
      <c r="AW56" s="62">
        <v>55</v>
      </c>
      <c r="AY56" s="62" t="s">
        <v>19</v>
      </c>
      <c r="BA56" s="62"/>
      <c r="BC56" s="62"/>
      <c r="BI56" s="58">
        <f t="shared" si="0"/>
        <v>0</v>
      </c>
      <c r="BJ56" s="58">
        <f t="shared" si="1"/>
        <v>0</v>
      </c>
      <c r="BK56" s="58">
        <f t="shared" si="2"/>
        <v>0</v>
      </c>
      <c r="BL56" s="58">
        <f t="shared" si="3"/>
        <v>0</v>
      </c>
      <c r="BM56" s="58">
        <f t="shared" si="4"/>
        <v>0</v>
      </c>
      <c r="BN56" s="26">
        <f t="shared" si="5"/>
        <v>0</v>
      </c>
      <c r="BO56" s="53"/>
    </row>
    <row r="57" spans="1:66" s="64" customFormat="1" ht="15">
      <c r="A57" s="60" t="s">
        <v>536</v>
      </c>
      <c r="B57" s="60" t="s">
        <v>1</v>
      </c>
      <c r="C57" s="58"/>
      <c r="D57" s="57"/>
      <c r="E57" s="58"/>
      <c r="F57" s="57"/>
      <c r="G57" s="58"/>
      <c r="H57" s="57"/>
      <c r="I57" s="58"/>
      <c r="J57" s="57"/>
      <c r="K57" s="58"/>
      <c r="L57" s="57"/>
      <c r="M57" s="58"/>
      <c r="N57" s="57"/>
      <c r="O57" s="58"/>
      <c r="P57" s="57"/>
      <c r="Q57" s="58"/>
      <c r="R57" s="57"/>
      <c r="S57" s="58"/>
      <c r="T57" s="57"/>
      <c r="U57" s="58"/>
      <c r="V57" s="57"/>
      <c r="W57" s="58"/>
      <c r="X57" s="57"/>
      <c r="Y57" s="58"/>
      <c r="Z57" s="57"/>
      <c r="AA57" s="58"/>
      <c r="AB57" s="57"/>
      <c r="AC57" s="62">
        <v>31</v>
      </c>
      <c r="AD57" s="57"/>
      <c r="AE57" s="62"/>
      <c r="AF57" s="57"/>
      <c r="AG57" s="62"/>
      <c r="AH57" s="57"/>
      <c r="AI57" s="62"/>
      <c r="AJ57" s="57"/>
      <c r="AK57" s="62"/>
      <c r="AL57" s="57"/>
      <c r="AM57" s="62"/>
      <c r="AN57" s="57"/>
      <c r="AO57" s="62"/>
      <c r="AP57" s="57"/>
      <c r="AQ57" s="62"/>
      <c r="AR57" s="57"/>
      <c r="AS57" s="62"/>
      <c r="AT57" s="57"/>
      <c r="AU57" s="62"/>
      <c r="AV57" s="57"/>
      <c r="AW57" s="62"/>
      <c r="AX57" s="57"/>
      <c r="AY57" s="62"/>
      <c r="AZ57" s="57"/>
      <c r="BA57" s="62"/>
      <c r="BB57" s="57"/>
      <c r="BC57" s="62"/>
      <c r="BD57" s="57"/>
      <c r="BE57" s="58">
        <v>17</v>
      </c>
      <c r="BF57" s="57">
        <v>14</v>
      </c>
      <c r="BG57" s="62" t="s">
        <v>7</v>
      </c>
      <c r="BH57" s="57"/>
      <c r="BI57" s="58">
        <f t="shared" si="0"/>
        <v>14</v>
      </c>
      <c r="BJ57" s="58">
        <f t="shared" si="1"/>
        <v>0</v>
      </c>
      <c r="BK57" s="58">
        <f t="shared" si="2"/>
        <v>0</v>
      </c>
      <c r="BL57" s="58">
        <f t="shared" si="3"/>
        <v>0</v>
      </c>
      <c r="BM57" s="58">
        <f t="shared" si="4"/>
        <v>0</v>
      </c>
      <c r="BN57" s="26">
        <f t="shared" si="5"/>
        <v>14</v>
      </c>
    </row>
    <row r="58" spans="1:66" ht="15">
      <c r="A58" s="61" t="s">
        <v>640</v>
      </c>
      <c r="B58" s="60" t="s">
        <v>2</v>
      </c>
      <c r="C58" s="58"/>
      <c r="E58" s="58"/>
      <c r="G58" s="58"/>
      <c r="I58" s="58"/>
      <c r="K58" s="58"/>
      <c r="M58" s="58"/>
      <c r="O58" s="58"/>
      <c r="Q58" s="58"/>
      <c r="S58" s="58"/>
      <c r="U58" s="58"/>
      <c r="W58" s="58"/>
      <c r="Y58" s="58"/>
      <c r="AA58" s="58"/>
      <c r="AC58" s="62"/>
      <c r="AE58" s="62"/>
      <c r="AG58" s="62"/>
      <c r="AI58" s="62"/>
      <c r="AK58" s="62"/>
      <c r="AM58" s="62"/>
      <c r="AO58" s="62"/>
      <c r="AQ58" s="62"/>
      <c r="AS58" s="62"/>
      <c r="AU58" s="62"/>
      <c r="AW58" s="62"/>
      <c r="AY58" s="62"/>
      <c r="BA58" s="62"/>
      <c r="BC58" s="62"/>
      <c r="BE58" s="58" t="s">
        <v>7</v>
      </c>
      <c r="BG58" s="62">
        <v>55</v>
      </c>
      <c r="BI58" s="58">
        <f t="shared" si="0"/>
        <v>0</v>
      </c>
      <c r="BJ58" s="58">
        <f t="shared" si="1"/>
        <v>0</v>
      </c>
      <c r="BK58" s="58">
        <f t="shared" si="2"/>
        <v>0</v>
      </c>
      <c r="BL58" s="58">
        <f t="shared" si="3"/>
        <v>0</v>
      </c>
      <c r="BM58" s="58">
        <f t="shared" si="4"/>
        <v>0</v>
      </c>
      <c r="BN58" s="26">
        <f t="shared" si="5"/>
        <v>0</v>
      </c>
    </row>
    <row r="59" spans="1:66" ht="15">
      <c r="A59" s="60" t="s">
        <v>405</v>
      </c>
      <c r="B59" s="45" t="s">
        <v>1</v>
      </c>
      <c r="C59" s="58"/>
      <c r="E59" s="58"/>
      <c r="G59" s="58"/>
      <c r="I59" s="58"/>
      <c r="K59" s="58">
        <v>8</v>
      </c>
      <c r="L59" s="5">
        <v>32</v>
      </c>
      <c r="M59" s="58">
        <v>11</v>
      </c>
      <c r="N59" s="5">
        <v>24</v>
      </c>
      <c r="O59" s="58"/>
      <c r="Q59" s="58"/>
      <c r="S59" s="58"/>
      <c r="U59" s="58">
        <v>3</v>
      </c>
      <c r="V59" s="15">
        <v>60</v>
      </c>
      <c r="W59" s="58"/>
      <c r="Y59" s="58"/>
      <c r="AA59" s="58"/>
      <c r="AC59" s="58">
        <v>3</v>
      </c>
      <c r="AD59" s="23">
        <v>60</v>
      </c>
      <c r="AE59" s="58"/>
      <c r="AG59" s="58"/>
      <c r="AI59" s="58"/>
      <c r="AK59" s="62">
        <v>43</v>
      </c>
      <c r="AM59" s="62"/>
      <c r="AO59" s="62"/>
      <c r="AQ59" s="62"/>
      <c r="AS59" s="62"/>
      <c r="AU59" s="62"/>
      <c r="AW59" s="62"/>
      <c r="AY59" s="62"/>
      <c r="BA59" s="62"/>
      <c r="BC59" s="58">
        <v>19</v>
      </c>
      <c r="BD59" s="57">
        <v>12</v>
      </c>
      <c r="BG59" s="62">
        <v>41</v>
      </c>
      <c r="BI59" s="58">
        <f t="shared" si="0"/>
        <v>188</v>
      </c>
      <c r="BJ59" s="58">
        <f t="shared" si="1"/>
        <v>0</v>
      </c>
      <c r="BK59" s="58">
        <f t="shared" si="2"/>
        <v>188</v>
      </c>
      <c r="BL59" s="58">
        <f t="shared" si="3"/>
        <v>0</v>
      </c>
      <c r="BM59" s="58">
        <f t="shared" si="4"/>
        <v>0</v>
      </c>
      <c r="BN59" s="26">
        <f t="shared" si="5"/>
        <v>0</v>
      </c>
    </row>
    <row r="60" spans="1:66" ht="15">
      <c r="A60" s="60" t="s">
        <v>264</v>
      </c>
      <c r="B60" s="64" t="s">
        <v>1</v>
      </c>
      <c r="C60" s="58"/>
      <c r="E60" s="27">
        <v>38</v>
      </c>
      <c r="G60" s="58"/>
      <c r="I60" s="58"/>
      <c r="K60" s="58"/>
      <c r="M60" s="58"/>
      <c r="O60" s="58"/>
      <c r="Q60" s="58"/>
      <c r="S60" s="58">
        <v>6</v>
      </c>
      <c r="T60" s="15">
        <v>40</v>
      </c>
      <c r="U60" s="58"/>
      <c r="W60" s="62">
        <v>35</v>
      </c>
      <c r="Y60" s="62"/>
      <c r="AA60" s="62"/>
      <c r="AC60" s="62"/>
      <c r="AE60" s="62"/>
      <c r="AG60" s="35" t="s">
        <v>469</v>
      </c>
      <c r="AI60" s="58">
        <v>20</v>
      </c>
      <c r="AJ60" s="23">
        <v>11</v>
      </c>
      <c r="AK60" s="58"/>
      <c r="AM60" s="58"/>
      <c r="AO60" s="58">
        <v>29</v>
      </c>
      <c r="AP60" s="23">
        <v>2</v>
      </c>
      <c r="AQ60" s="58"/>
      <c r="AS60" s="58"/>
      <c r="AW60" s="58">
        <v>27</v>
      </c>
      <c r="AX60" s="57">
        <v>4</v>
      </c>
      <c r="AY60" s="58">
        <v>27</v>
      </c>
      <c r="AZ60" s="57">
        <v>4</v>
      </c>
      <c r="BI60" s="58">
        <f t="shared" si="0"/>
        <v>61</v>
      </c>
      <c r="BJ60" s="58">
        <f t="shared" si="1"/>
        <v>0</v>
      </c>
      <c r="BK60" s="58">
        <f t="shared" si="2"/>
        <v>0</v>
      </c>
      <c r="BL60" s="58">
        <f t="shared" si="3"/>
        <v>0</v>
      </c>
      <c r="BM60" s="58">
        <f t="shared" si="4"/>
        <v>57</v>
      </c>
      <c r="BN60" s="26">
        <f t="shared" si="5"/>
        <v>4</v>
      </c>
    </row>
    <row r="61" spans="1:66" ht="15">
      <c r="A61" s="60" t="s">
        <v>619</v>
      </c>
      <c r="B61" s="29" t="s">
        <v>13</v>
      </c>
      <c r="C61" s="58"/>
      <c r="E61" s="58"/>
      <c r="G61" s="58"/>
      <c r="I61" s="58"/>
      <c r="K61" s="58"/>
      <c r="M61" s="58"/>
      <c r="O61" s="58"/>
      <c r="Q61" s="58"/>
      <c r="S61" s="58"/>
      <c r="U61" s="58"/>
      <c r="W61" s="58"/>
      <c r="Y61" s="58"/>
      <c r="AA61" s="58"/>
      <c r="AC61" s="58"/>
      <c r="AE61" s="58"/>
      <c r="AG61" s="58"/>
      <c r="AI61" s="58"/>
      <c r="AK61" s="58"/>
      <c r="AM61" s="58"/>
      <c r="AO61" s="58"/>
      <c r="AQ61" s="58"/>
      <c r="AS61" s="58"/>
      <c r="BA61" s="62">
        <v>41</v>
      </c>
      <c r="BC61" s="62"/>
      <c r="BI61" s="58">
        <f t="shared" si="0"/>
        <v>0</v>
      </c>
      <c r="BJ61" s="58">
        <f t="shared" si="1"/>
        <v>0</v>
      </c>
      <c r="BK61" s="58">
        <f t="shared" si="2"/>
        <v>0</v>
      </c>
      <c r="BL61" s="58">
        <f t="shared" si="3"/>
        <v>0</v>
      </c>
      <c r="BM61" s="58">
        <f t="shared" si="4"/>
        <v>0</v>
      </c>
      <c r="BN61" s="26">
        <f t="shared" si="5"/>
        <v>0</v>
      </c>
    </row>
    <row r="62" spans="1:66" ht="15">
      <c r="A62" s="60" t="s">
        <v>265</v>
      </c>
      <c r="B62" s="64" t="s">
        <v>8</v>
      </c>
      <c r="C62" s="22"/>
      <c r="E62" s="58">
        <v>18</v>
      </c>
      <c r="F62" s="5">
        <v>13</v>
      </c>
      <c r="G62" s="58"/>
      <c r="I62" s="58"/>
      <c r="K62" s="58"/>
      <c r="M62" s="58"/>
      <c r="O62" s="58"/>
      <c r="Q62" s="58"/>
      <c r="S62" s="58"/>
      <c r="U62" s="58"/>
      <c r="W62" s="58"/>
      <c r="Y62" s="58"/>
      <c r="AA62" s="58"/>
      <c r="AC62" s="62" t="s">
        <v>7</v>
      </c>
      <c r="AE62" s="62"/>
      <c r="AG62" s="25">
        <v>12</v>
      </c>
      <c r="AH62" s="23">
        <v>22</v>
      </c>
      <c r="AI62" s="62" t="s">
        <v>332</v>
      </c>
      <c r="AK62" s="62"/>
      <c r="AM62" s="58">
        <v>13</v>
      </c>
      <c r="AN62" s="23">
        <v>20</v>
      </c>
      <c r="AO62" s="58">
        <v>18</v>
      </c>
      <c r="AP62" s="23">
        <v>13</v>
      </c>
      <c r="AQ62" s="62">
        <v>68</v>
      </c>
      <c r="AS62" s="58">
        <v>10</v>
      </c>
      <c r="AT62" s="23">
        <v>26</v>
      </c>
      <c r="AW62" s="58">
        <v>7</v>
      </c>
      <c r="AX62" s="57">
        <v>36</v>
      </c>
      <c r="AY62" s="58">
        <v>10</v>
      </c>
      <c r="AZ62" s="57">
        <v>26</v>
      </c>
      <c r="BA62" s="62" t="s">
        <v>332</v>
      </c>
      <c r="BC62" s="62">
        <v>46</v>
      </c>
      <c r="BE62" s="58">
        <v>29</v>
      </c>
      <c r="BF62" s="57">
        <v>2</v>
      </c>
      <c r="BI62" s="58">
        <f t="shared" si="0"/>
        <v>158</v>
      </c>
      <c r="BJ62" s="58">
        <f t="shared" si="1"/>
        <v>0</v>
      </c>
      <c r="BK62" s="58">
        <f t="shared" si="2"/>
        <v>0</v>
      </c>
      <c r="BL62" s="58">
        <f t="shared" si="3"/>
        <v>20</v>
      </c>
      <c r="BM62" s="58">
        <f t="shared" si="4"/>
        <v>62</v>
      </c>
      <c r="BN62" s="26">
        <f t="shared" si="5"/>
        <v>76</v>
      </c>
    </row>
    <row r="63" spans="1:67" ht="15">
      <c r="A63" s="60" t="s">
        <v>266</v>
      </c>
      <c r="B63" s="64" t="s">
        <v>10</v>
      </c>
      <c r="C63" s="58"/>
      <c r="E63" s="58">
        <v>16</v>
      </c>
      <c r="F63" s="5">
        <v>15</v>
      </c>
      <c r="G63" s="25">
        <v>19</v>
      </c>
      <c r="H63" s="5">
        <v>12</v>
      </c>
      <c r="I63" s="25">
        <v>6</v>
      </c>
      <c r="J63" s="5">
        <v>40</v>
      </c>
      <c r="K63" s="27" t="s">
        <v>7</v>
      </c>
      <c r="M63" s="27"/>
      <c r="O63" s="27"/>
      <c r="Q63" s="58">
        <v>14</v>
      </c>
      <c r="R63" s="15">
        <v>18</v>
      </c>
      <c r="S63" s="58">
        <v>15</v>
      </c>
      <c r="T63" s="15">
        <v>16</v>
      </c>
      <c r="U63" s="62" t="s">
        <v>353</v>
      </c>
      <c r="W63" s="58">
        <v>14</v>
      </c>
      <c r="X63" s="23">
        <v>18</v>
      </c>
      <c r="Y63" s="58">
        <v>9</v>
      </c>
      <c r="Z63" s="23">
        <v>15</v>
      </c>
      <c r="AA63" s="58"/>
      <c r="AC63" s="62">
        <v>49</v>
      </c>
      <c r="AE63" s="62"/>
      <c r="AG63" s="25">
        <v>11</v>
      </c>
      <c r="AH63" s="23">
        <v>24</v>
      </c>
      <c r="AI63" s="58">
        <v>19</v>
      </c>
      <c r="AJ63" s="23">
        <v>12</v>
      </c>
      <c r="AK63" s="58"/>
      <c r="AM63" s="58">
        <v>17</v>
      </c>
      <c r="AN63" s="23">
        <v>14</v>
      </c>
      <c r="AO63" s="58">
        <v>5</v>
      </c>
      <c r="AP63" s="23">
        <v>45</v>
      </c>
      <c r="AQ63" s="62">
        <v>65</v>
      </c>
      <c r="AS63" s="58">
        <v>5</v>
      </c>
      <c r="AT63" s="23">
        <v>45</v>
      </c>
      <c r="AW63" s="58">
        <v>29</v>
      </c>
      <c r="AX63" s="57">
        <v>2</v>
      </c>
      <c r="AY63" s="58">
        <v>11</v>
      </c>
      <c r="AZ63" s="57">
        <v>24</v>
      </c>
      <c r="BA63" s="58">
        <v>18</v>
      </c>
      <c r="BB63" s="57">
        <v>13</v>
      </c>
      <c r="BE63" s="58">
        <v>28</v>
      </c>
      <c r="BF63" s="57">
        <v>3</v>
      </c>
      <c r="BI63" s="58">
        <f t="shared" si="0"/>
        <v>316</v>
      </c>
      <c r="BJ63" s="58">
        <f t="shared" si="1"/>
        <v>0</v>
      </c>
      <c r="BK63" s="58">
        <f t="shared" si="2"/>
        <v>0</v>
      </c>
      <c r="BL63" s="58">
        <f t="shared" si="3"/>
        <v>97</v>
      </c>
      <c r="BM63" s="58">
        <f t="shared" si="4"/>
        <v>108</v>
      </c>
      <c r="BN63" s="26">
        <f t="shared" si="5"/>
        <v>96</v>
      </c>
      <c r="BO63" s="64"/>
    </row>
    <row r="64" spans="1:66" ht="15">
      <c r="A64" s="60" t="s">
        <v>267</v>
      </c>
      <c r="B64" s="64" t="s">
        <v>11</v>
      </c>
      <c r="C64" s="58"/>
      <c r="E64" s="27" t="s">
        <v>332</v>
      </c>
      <c r="G64" s="27">
        <v>49</v>
      </c>
      <c r="I64" s="27">
        <v>40</v>
      </c>
      <c r="K64" s="27"/>
      <c r="M64" s="27"/>
      <c r="O64" s="27"/>
      <c r="Q64" s="62">
        <v>44</v>
      </c>
      <c r="S64" s="62">
        <v>51</v>
      </c>
      <c r="U64" s="62"/>
      <c r="W64" s="62"/>
      <c r="Y64" s="62"/>
      <c r="AA64" s="62"/>
      <c r="AC64" s="62"/>
      <c r="AE64" s="62"/>
      <c r="AG64" s="62"/>
      <c r="AI64" s="62" t="s">
        <v>332</v>
      </c>
      <c r="AK64" s="62"/>
      <c r="AM64" s="62">
        <v>35</v>
      </c>
      <c r="AO64" s="62">
        <v>47</v>
      </c>
      <c r="AQ64" s="62"/>
      <c r="AS64" s="62"/>
      <c r="AU64" s="62"/>
      <c r="AW64" s="62">
        <v>41</v>
      </c>
      <c r="AY64" s="62"/>
      <c r="BA64" s="62" t="s">
        <v>332</v>
      </c>
      <c r="BC64" s="62"/>
      <c r="BI64" s="58">
        <f t="shared" si="0"/>
        <v>0</v>
      </c>
      <c r="BJ64" s="58">
        <f t="shared" si="1"/>
        <v>0</v>
      </c>
      <c r="BK64" s="58">
        <f t="shared" si="2"/>
        <v>0</v>
      </c>
      <c r="BL64" s="58">
        <f t="shared" si="3"/>
        <v>0</v>
      </c>
      <c r="BM64" s="58">
        <f t="shared" si="4"/>
        <v>0</v>
      </c>
      <c r="BN64" s="26">
        <f t="shared" si="5"/>
        <v>0</v>
      </c>
    </row>
    <row r="65" spans="1:66" ht="15">
      <c r="A65" s="45" t="s">
        <v>358</v>
      </c>
      <c r="B65" s="45" t="s">
        <v>11</v>
      </c>
      <c r="C65" s="58"/>
      <c r="E65" s="58"/>
      <c r="G65" s="58"/>
      <c r="I65" s="27">
        <v>49</v>
      </c>
      <c r="K65" s="27">
        <v>34</v>
      </c>
      <c r="M65" s="27">
        <v>44</v>
      </c>
      <c r="O65" s="27"/>
      <c r="Q65" s="27"/>
      <c r="S65" s="27"/>
      <c r="U65" s="62">
        <v>39</v>
      </c>
      <c r="W65" s="62"/>
      <c r="Y65" s="62"/>
      <c r="AA65" s="62"/>
      <c r="AC65" s="62">
        <v>40</v>
      </c>
      <c r="AE65" s="62"/>
      <c r="AG65" s="62"/>
      <c r="AI65" s="62"/>
      <c r="AK65" s="62"/>
      <c r="AM65" s="62"/>
      <c r="AO65" s="62"/>
      <c r="AQ65" s="62">
        <v>37</v>
      </c>
      <c r="AS65" s="62"/>
      <c r="AU65" s="62">
        <v>41</v>
      </c>
      <c r="AW65" s="62"/>
      <c r="AY65" s="62"/>
      <c r="BA65" s="58">
        <v>11</v>
      </c>
      <c r="BB65" s="57">
        <v>24</v>
      </c>
      <c r="BC65" s="58">
        <v>18</v>
      </c>
      <c r="BD65" s="57">
        <v>13</v>
      </c>
      <c r="BI65" s="58">
        <f t="shared" si="0"/>
        <v>37</v>
      </c>
      <c r="BJ65" s="58">
        <f t="shared" si="1"/>
        <v>0</v>
      </c>
      <c r="BK65" s="58">
        <f t="shared" si="2"/>
        <v>13</v>
      </c>
      <c r="BL65" s="58">
        <f t="shared" si="3"/>
        <v>24</v>
      </c>
      <c r="BM65" s="58">
        <f t="shared" si="4"/>
        <v>0</v>
      </c>
      <c r="BN65" s="26">
        <f t="shared" si="5"/>
        <v>0</v>
      </c>
    </row>
    <row r="66" spans="1:66" ht="15">
      <c r="A66" s="28" t="s">
        <v>351</v>
      </c>
      <c r="B66" s="64" t="s">
        <v>11</v>
      </c>
      <c r="C66" s="58"/>
      <c r="E66" s="58"/>
      <c r="G66" s="27">
        <v>63</v>
      </c>
      <c r="I66" s="27" t="s">
        <v>332</v>
      </c>
      <c r="K66" s="27"/>
      <c r="M66" s="27"/>
      <c r="O66" s="27"/>
      <c r="Q66" s="62">
        <v>44</v>
      </c>
      <c r="S66" s="62"/>
      <c r="U66" s="62"/>
      <c r="W66" s="62"/>
      <c r="Y66" s="62"/>
      <c r="AA66" s="62"/>
      <c r="AC66" s="62"/>
      <c r="AE66" s="62"/>
      <c r="AG66" s="62"/>
      <c r="AI66" s="62"/>
      <c r="AK66" s="62"/>
      <c r="AM66" s="62" t="s">
        <v>332</v>
      </c>
      <c r="AO66" s="62"/>
      <c r="AQ66" s="62"/>
      <c r="AS66" s="62"/>
      <c r="AU66" s="62"/>
      <c r="AW66" s="62"/>
      <c r="AY66" s="62"/>
      <c r="BA66" s="62">
        <v>49</v>
      </c>
      <c r="BC66" s="62"/>
      <c r="BI66" s="58">
        <f aca="true" t="shared" si="6" ref="BI66:BI129">+D66+F66+H66+J66+L66+N66+P66+T66+R66+V66+X66+Z66+AB66+AD66+AF66+AH66+AJ66+AL66+AN66+AP66+AR66+AT66+AV66+AX66+AZ66+BB66+BD66+BF66+BH66</f>
        <v>0</v>
      </c>
      <c r="BJ66" s="58">
        <f aca="true" t="shared" si="7" ref="BJ66:BJ129">+D66+P66+AB66+AF66+AL66+AR66+AV66+BH66</f>
        <v>0</v>
      </c>
      <c r="BK66" s="58">
        <f aca="true" t="shared" si="8" ref="BK66:BK129">+L66+N66+V66+AD66+BD66</f>
        <v>0</v>
      </c>
      <c r="BL66" s="58">
        <f aca="true" t="shared" si="9" ref="BL66:BL129">+H66+J66+R66+AN66+BB66</f>
        <v>0</v>
      </c>
      <c r="BM66" s="58">
        <f aca="true" t="shared" si="10" ref="BM66:BM129">+F66+T66+X66+AJ66+AP66+AX66</f>
        <v>0</v>
      </c>
      <c r="BN66" s="26">
        <f aca="true" t="shared" si="11" ref="BN66:BN129">+AH66+AT66+AZ66+BF66</f>
        <v>0</v>
      </c>
    </row>
    <row r="67" spans="1:66" ht="15">
      <c r="A67" s="60" t="s">
        <v>268</v>
      </c>
      <c r="B67" s="64" t="s">
        <v>5</v>
      </c>
      <c r="C67" s="58"/>
      <c r="E67" s="27">
        <v>56</v>
      </c>
      <c r="G67" s="58"/>
      <c r="I67" s="58"/>
      <c r="K67" s="58"/>
      <c r="M67" s="58"/>
      <c r="O67" s="58"/>
      <c r="Q67" s="58"/>
      <c r="S67" s="62">
        <v>43</v>
      </c>
      <c r="U67" s="62"/>
      <c r="W67" s="62"/>
      <c r="Y67" s="62"/>
      <c r="AA67" s="62"/>
      <c r="AC67" s="62"/>
      <c r="AE67" s="62"/>
      <c r="AG67" s="62"/>
      <c r="AI67" s="62"/>
      <c r="AK67" s="62"/>
      <c r="AM67" s="62"/>
      <c r="AO67" s="62"/>
      <c r="AQ67" s="62"/>
      <c r="AS67" s="62"/>
      <c r="AU67" s="62"/>
      <c r="AW67" s="62">
        <v>48</v>
      </c>
      <c r="AY67" s="58">
        <v>21</v>
      </c>
      <c r="AZ67" s="57">
        <v>10</v>
      </c>
      <c r="BA67" s="62" t="s">
        <v>332</v>
      </c>
      <c r="BC67" s="62"/>
      <c r="BI67" s="58">
        <f t="shared" si="6"/>
        <v>10</v>
      </c>
      <c r="BJ67" s="58">
        <f t="shared" si="7"/>
        <v>0</v>
      </c>
      <c r="BK67" s="58">
        <f t="shared" si="8"/>
        <v>0</v>
      </c>
      <c r="BL67" s="58">
        <f t="shared" si="9"/>
        <v>0</v>
      </c>
      <c r="BM67" s="58">
        <f t="shared" si="10"/>
        <v>0</v>
      </c>
      <c r="BN67" s="26">
        <f t="shared" si="11"/>
        <v>10</v>
      </c>
    </row>
    <row r="68" spans="1:66" ht="15">
      <c r="A68" s="60" t="s">
        <v>454</v>
      </c>
      <c r="B68" s="45" t="s">
        <v>8</v>
      </c>
      <c r="C68" s="58"/>
      <c r="E68" s="58"/>
      <c r="G68" s="58"/>
      <c r="I68" s="58"/>
      <c r="K68" s="58"/>
      <c r="M68" s="58"/>
      <c r="O68" s="58"/>
      <c r="Q68" s="58"/>
      <c r="S68" s="62">
        <v>41</v>
      </c>
      <c r="U68" s="62"/>
      <c r="W68" s="62">
        <v>33</v>
      </c>
      <c r="Y68" s="62"/>
      <c r="AA68" s="62"/>
      <c r="AC68" s="62"/>
      <c r="AE68" s="62"/>
      <c r="AG68" s="62"/>
      <c r="AI68" s="62"/>
      <c r="AK68" s="62"/>
      <c r="AM68" s="62"/>
      <c r="AO68" s="62"/>
      <c r="AQ68" s="62"/>
      <c r="AS68" s="62"/>
      <c r="AU68" s="62"/>
      <c r="AW68" s="62"/>
      <c r="AY68" s="62"/>
      <c r="BA68" s="62"/>
      <c r="BC68" s="62"/>
      <c r="BI68" s="58">
        <f t="shared" si="6"/>
        <v>0</v>
      </c>
      <c r="BJ68" s="58">
        <f t="shared" si="7"/>
        <v>0</v>
      </c>
      <c r="BK68" s="58">
        <f t="shared" si="8"/>
        <v>0</v>
      </c>
      <c r="BL68" s="58">
        <f t="shared" si="9"/>
        <v>0</v>
      </c>
      <c r="BM68" s="58">
        <f t="shared" si="10"/>
        <v>0</v>
      </c>
      <c r="BN68" s="26">
        <f t="shared" si="11"/>
        <v>0</v>
      </c>
    </row>
    <row r="69" spans="1:66" ht="15">
      <c r="A69" s="45" t="s">
        <v>427</v>
      </c>
      <c r="B69" s="45" t="s">
        <v>1</v>
      </c>
      <c r="C69" s="58"/>
      <c r="E69" s="58"/>
      <c r="G69" s="58"/>
      <c r="I69" s="58"/>
      <c r="K69" s="58"/>
      <c r="M69" s="27">
        <v>38</v>
      </c>
      <c r="O69" s="27"/>
      <c r="Q69" s="27"/>
      <c r="S69" s="27"/>
      <c r="U69" s="58">
        <v>12</v>
      </c>
      <c r="V69" s="15">
        <v>22</v>
      </c>
      <c r="W69" s="58"/>
      <c r="Y69" s="58"/>
      <c r="AA69" s="58"/>
      <c r="AC69" s="62">
        <v>44</v>
      </c>
      <c r="AE69" s="62"/>
      <c r="AG69" s="62"/>
      <c r="AI69" s="62"/>
      <c r="AK69" s="62"/>
      <c r="AM69" s="62"/>
      <c r="AO69" s="62"/>
      <c r="AQ69" s="62"/>
      <c r="AS69" s="62"/>
      <c r="AU69" s="62"/>
      <c r="AW69" s="62"/>
      <c r="AY69" s="62"/>
      <c r="BA69" s="58">
        <v>10</v>
      </c>
      <c r="BB69" s="57">
        <v>26</v>
      </c>
      <c r="BC69" s="58">
        <v>12</v>
      </c>
      <c r="BD69" s="57">
        <v>22</v>
      </c>
      <c r="BI69" s="58">
        <f t="shared" si="6"/>
        <v>70</v>
      </c>
      <c r="BJ69" s="58">
        <f t="shared" si="7"/>
        <v>0</v>
      </c>
      <c r="BK69" s="58">
        <f t="shared" si="8"/>
        <v>44</v>
      </c>
      <c r="BL69" s="58">
        <f t="shared" si="9"/>
        <v>26</v>
      </c>
      <c r="BM69" s="58">
        <f t="shared" si="10"/>
        <v>0</v>
      </c>
      <c r="BN69" s="26">
        <f t="shared" si="11"/>
        <v>0</v>
      </c>
    </row>
    <row r="70" spans="1:66" ht="15">
      <c r="A70" s="45" t="s">
        <v>425</v>
      </c>
      <c r="B70" s="45" t="s">
        <v>9</v>
      </c>
      <c r="C70" s="58"/>
      <c r="E70" s="58"/>
      <c r="G70" s="58"/>
      <c r="I70" s="58"/>
      <c r="K70" s="58"/>
      <c r="M70" s="27">
        <v>45</v>
      </c>
      <c r="O70" s="27"/>
      <c r="Q70" s="27"/>
      <c r="S70" s="27"/>
      <c r="U70" s="62">
        <v>54</v>
      </c>
      <c r="W70" s="62"/>
      <c r="Y70" s="62"/>
      <c r="AA70" s="62"/>
      <c r="AC70" s="62"/>
      <c r="AE70" s="62"/>
      <c r="AG70" s="62"/>
      <c r="AI70" s="62"/>
      <c r="AK70" s="62"/>
      <c r="AM70" s="62"/>
      <c r="AO70" s="62"/>
      <c r="AQ70" s="62"/>
      <c r="AS70" s="62"/>
      <c r="AU70" s="62"/>
      <c r="AW70" s="62"/>
      <c r="AY70" s="62"/>
      <c r="BA70" s="62"/>
      <c r="BC70" s="62"/>
      <c r="BI70" s="58">
        <f t="shared" si="6"/>
        <v>0</v>
      </c>
      <c r="BJ70" s="58">
        <f t="shared" si="7"/>
        <v>0</v>
      </c>
      <c r="BK70" s="58">
        <f t="shared" si="8"/>
        <v>0</v>
      </c>
      <c r="BL70" s="58">
        <f t="shared" si="9"/>
        <v>0</v>
      </c>
      <c r="BM70" s="58">
        <f t="shared" si="10"/>
        <v>0</v>
      </c>
      <c r="BN70" s="26">
        <f t="shared" si="11"/>
        <v>0</v>
      </c>
    </row>
    <row r="71" spans="1:66" ht="15">
      <c r="A71" s="60" t="s">
        <v>269</v>
      </c>
      <c r="B71" s="64" t="s">
        <v>11</v>
      </c>
      <c r="C71" s="58"/>
      <c r="E71" s="27">
        <v>36</v>
      </c>
      <c r="G71" s="25">
        <v>20</v>
      </c>
      <c r="H71" s="5">
        <v>11</v>
      </c>
      <c r="I71" s="27">
        <v>31</v>
      </c>
      <c r="K71" s="27"/>
      <c r="M71" s="27"/>
      <c r="O71" s="27"/>
      <c r="Q71" s="62">
        <v>47</v>
      </c>
      <c r="S71" s="62">
        <v>33</v>
      </c>
      <c r="U71" s="62"/>
      <c r="W71" s="58">
        <v>20</v>
      </c>
      <c r="X71" s="23">
        <v>11</v>
      </c>
      <c r="Y71" s="58"/>
      <c r="AA71" s="58"/>
      <c r="AC71" s="58"/>
      <c r="AE71" s="58"/>
      <c r="AG71" s="58"/>
      <c r="AI71" s="58">
        <v>28</v>
      </c>
      <c r="AJ71" s="23">
        <v>3</v>
      </c>
      <c r="AK71" s="58"/>
      <c r="AM71" s="62" t="s">
        <v>332</v>
      </c>
      <c r="AO71" s="58">
        <v>28</v>
      </c>
      <c r="AP71" s="23">
        <v>3</v>
      </c>
      <c r="AQ71" s="58"/>
      <c r="AS71" s="58"/>
      <c r="AW71" s="62">
        <v>35</v>
      </c>
      <c r="AY71" s="62"/>
      <c r="BA71" s="62">
        <v>34</v>
      </c>
      <c r="BC71" s="62"/>
      <c r="BI71" s="58">
        <f t="shared" si="6"/>
        <v>28</v>
      </c>
      <c r="BJ71" s="58">
        <f t="shared" si="7"/>
        <v>0</v>
      </c>
      <c r="BK71" s="58">
        <f t="shared" si="8"/>
        <v>0</v>
      </c>
      <c r="BL71" s="58">
        <f t="shared" si="9"/>
        <v>11</v>
      </c>
      <c r="BM71" s="58">
        <f t="shared" si="10"/>
        <v>17</v>
      </c>
      <c r="BN71" s="26">
        <f t="shared" si="11"/>
        <v>0</v>
      </c>
    </row>
    <row r="72" spans="1:66" ht="15">
      <c r="A72" s="45" t="s">
        <v>243</v>
      </c>
      <c r="B72" s="64" t="s">
        <v>167</v>
      </c>
      <c r="C72" s="27">
        <v>43</v>
      </c>
      <c r="E72" s="58"/>
      <c r="G72" s="62"/>
      <c r="I72" s="62"/>
      <c r="K72" s="62"/>
      <c r="M72" s="62"/>
      <c r="O72" s="62"/>
      <c r="Q72" s="62"/>
      <c r="S72" s="62"/>
      <c r="U72" s="62"/>
      <c r="W72" s="62"/>
      <c r="Y72" s="62"/>
      <c r="AA72" s="62">
        <v>60</v>
      </c>
      <c r="AC72" s="62"/>
      <c r="AE72" s="62"/>
      <c r="AG72" s="62"/>
      <c r="AI72" s="62"/>
      <c r="AK72" s="62"/>
      <c r="AM72" s="62"/>
      <c r="AO72" s="62"/>
      <c r="AQ72" s="62"/>
      <c r="AS72" s="62"/>
      <c r="AU72" s="62"/>
      <c r="AW72" s="62"/>
      <c r="AY72" s="62"/>
      <c r="BA72" s="62"/>
      <c r="BC72" s="62"/>
      <c r="BE72" s="58">
        <v>21</v>
      </c>
      <c r="BF72" s="57">
        <v>10</v>
      </c>
      <c r="BG72" s="62" t="s">
        <v>7</v>
      </c>
      <c r="BI72" s="58">
        <f t="shared" si="6"/>
        <v>10</v>
      </c>
      <c r="BJ72" s="58">
        <f t="shared" si="7"/>
        <v>0</v>
      </c>
      <c r="BK72" s="58">
        <f t="shared" si="8"/>
        <v>0</v>
      </c>
      <c r="BL72" s="58">
        <f t="shared" si="9"/>
        <v>0</v>
      </c>
      <c r="BM72" s="58">
        <f t="shared" si="10"/>
        <v>0</v>
      </c>
      <c r="BN72" s="26">
        <f t="shared" si="11"/>
        <v>10</v>
      </c>
    </row>
    <row r="73" spans="1:66" ht="15">
      <c r="A73" s="60" t="s">
        <v>645</v>
      </c>
      <c r="B73" s="60" t="s">
        <v>167</v>
      </c>
      <c r="C73" s="58"/>
      <c r="E73" s="58"/>
      <c r="G73" s="58"/>
      <c r="I73" s="58"/>
      <c r="K73" s="58"/>
      <c r="M73" s="58"/>
      <c r="O73" s="58"/>
      <c r="Q73" s="58"/>
      <c r="S73" s="58"/>
      <c r="U73" s="58"/>
      <c r="W73" s="58"/>
      <c r="Y73" s="58"/>
      <c r="AA73" s="58"/>
      <c r="AC73" s="58"/>
      <c r="AE73" s="58"/>
      <c r="AG73" s="58"/>
      <c r="AI73" s="58"/>
      <c r="AK73" s="58"/>
      <c r="AM73" s="58"/>
      <c r="AO73" s="58"/>
      <c r="AQ73" s="58"/>
      <c r="AS73" s="58"/>
      <c r="BG73" s="62">
        <v>51</v>
      </c>
      <c r="BI73" s="58">
        <f t="shared" si="6"/>
        <v>0</v>
      </c>
      <c r="BJ73" s="58">
        <f t="shared" si="7"/>
        <v>0</v>
      </c>
      <c r="BK73" s="58">
        <f t="shared" si="8"/>
        <v>0</v>
      </c>
      <c r="BL73" s="58">
        <f t="shared" si="9"/>
        <v>0</v>
      </c>
      <c r="BM73" s="58">
        <f t="shared" si="10"/>
        <v>0</v>
      </c>
      <c r="BN73" s="26">
        <f t="shared" si="11"/>
        <v>0</v>
      </c>
    </row>
    <row r="74" spans="1:66" ht="15">
      <c r="A74" s="28" t="s">
        <v>641</v>
      </c>
      <c r="B74" s="45" t="s">
        <v>167</v>
      </c>
      <c r="C74" s="27"/>
      <c r="E74" s="58"/>
      <c r="G74" s="62"/>
      <c r="I74" s="62"/>
      <c r="K74" s="62"/>
      <c r="M74" s="62"/>
      <c r="O74" s="62"/>
      <c r="Q74" s="62"/>
      <c r="S74" s="62"/>
      <c r="U74" s="62"/>
      <c r="W74" s="62"/>
      <c r="Y74" s="62"/>
      <c r="AA74" s="62"/>
      <c r="AC74" s="62"/>
      <c r="AE74" s="62"/>
      <c r="AG74" s="62"/>
      <c r="AI74" s="62"/>
      <c r="AK74" s="62"/>
      <c r="AM74" s="62"/>
      <c r="AO74" s="62"/>
      <c r="AQ74" s="62"/>
      <c r="AS74" s="62"/>
      <c r="AU74" s="62"/>
      <c r="AW74" s="62"/>
      <c r="AY74" s="62"/>
      <c r="BA74" s="62"/>
      <c r="BC74" s="62"/>
      <c r="BE74" s="58" t="s">
        <v>249</v>
      </c>
      <c r="BI74" s="58">
        <f t="shared" si="6"/>
        <v>0</v>
      </c>
      <c r="BJ74" s="58">
        <f t="shared" si="7"/>
        <v>0</v>
      </c>
      <c r="BK74" s="58">
        <f t="shared" si="8"/>
        <v>0</v>
      </c>
      <c r="BL74" s="58">
        <f t="shared" si="9"/>
        <v>0</v>
      </c>
      <c r="BM74" s="58">
        <f t="shared" si="10"/>
        <v>0</v>
      </c>
      <c r="BN74" s="26">
        <f t="shared" si="11"/>
        <v>0</v>
      </c>
    </row>
    <row r="75" spans="1:66" ht="15">
      <c r="A75" s="45" t="s">
        <v>191</v>
      </c>
      <c r="B75" s="64" t="s">
        <v>8</v>
      </c>
      <c r="C75" s="58">
        <v>9</v>
      </c>
      <c r="D75" s="5">
        <v>29</v>
      </c>
      <c r="E75" s="58"/>
      <c r="G75" s="58"/>
      <c r="I75" s="58"/>
      <c r="K75" s="58"/>
      <c r="M75" s="58"/>
      <c r="O75" s="58">
        <v>11</v>
      </c>
      <c r="P75" s="5">
        <v>24</v>
      </c>
      <c r="Q75" s="58"/>
      <c r="S75" s="58"/>
      <c r="U75" s="58"/>
      <c r="W75" s="58"/>
      <c r="Y75" s="58"/>
      <c r="AA75" s="58">
        <v>19</v>
      </c>
      <c r="AB75" s="23">
        <v>12</v>
      </c>
      <c r="AC75" s="58"/>
      <c r="AE75" s="58" t="s">
        <v>554</v>
      </c>
      <c r="AG75" s="58"/>
      <c r="AI75" s="58"/>
      <c r="AK75" s="58">
        <v>15</v>
      </c>
      <c r="AL75" s="23">
        <v>16</v>
      </c>
      <c r="AM75" s="58"/>
      <c r="AO75" s="58"/>
      <c r="AQ75" s="58">
        <v>20</v>
      </c>
      <c r="AR75" s="23">
        <v>11</v>
      </c>
      <c r="AS75" s="58"/>
      <c r="AU75" s="62">
        <v>56</v>
      </c>
      <c r="AW75" s="62"/>
      <c r="AY75" s="62"/>
      <c r="BA75" s="62"/>
      <c r="BC75" s="62"/>
      <c r="BG75" s="58">
        <v>14</v>
      </c>
      <c r="BH75" s="57">
        <v>18</v>
      </c>
      <c r="BI75" s="58">
        <f t="shared" si="6"/>
        <v>110</v>
      </c>
      <c r="BJ75" s="58">
        <f t="shared" si="7"/>
        <v>110</v>
      </c>
      <c r="BK75" s="58">
        <f t="shared" si="8"/>
        <v>0</v>
      </c>
      <c r="BL75" s="58">
        <f t="shared" si="9"/>
        <v>0</v>
      </c>
      <c r="BM75" s="58">
        <f t="shared" si="10"/>
        <v>0</v>
      </c>
      <c r="BN75" s="26">
        <f t="shared" si="11"/>
        <v>0</v>
      </c>
    </row>
    <row r="76" spans="1:66" ht="15">
      <c r="A76" s="60" t="s">
        <v>270</v>
      </c>
      <c r="B76" s="64" t="s">
        <v>8</v>
      </c>
      <c r="C76" s="22"/>
      <c r="E76" s="58">
        <v>20</v>
      </c>
      <c r="F76" s="5">
        <v>11</v>
      </c>
      <c r="G76" s="27">
        <v>31</v>
      </c>
      <c r="I76" s="27">
        <v>41</v>
      </c>
      <c r="K76" s="27">
        <v>50</v>
      </c>
      <c r="M76" s="27"/>
      <c r="O76" s="27"/>
      <c r="Q76" s="58">
        <v>28</v>
      </c>
      <c r="R76" s="15">
        <v>3</v>
      </c>
      <c r="S76" s="62" t="s">
        <v>332</v>
      </c>
      <c r="U76" s="62"/>
      <c r="W76" s="58">
        <v>16</v>
      </c>
      <c r="X76" s="23">
        <v>15</v>
      </c>
      <c r="Y76" s="58"/>
      <c r="AA76" s="58"/>
      <c r="AC76" s="58"/>
      <c r="AE76" s="58"/>
      <c r="AG76" s="25" t="s">
        <v>19</v>
      </c>
      <c r="AI76" s="62" t="s">
        <v>332</v>
      </c>
      <c r="AK76" s="62"/>
      <c r="AM76" s="62" t="s">
        <v>332</v>
      </c>
      <c r="AO76" s="62">
        <v>43</v>
      </c>
      <c r="AQ76" s="62">
        <v>72</v>
      </c>
      <c r="AS76" s="58">
        <v>14</v>
      </c>
      <c r="AW76" s="58">
        <v>15</v>
      </c>
      <c r="AX76" s="57">
        <v>16</v>
      </c>
      <c r="AY76" s="58">
        <v>13</v>
      </c>
      <c r="AZ76" s="57">
        <v>20</v>
      </c>
      <c r="BA76" s="62">
        <v>37</v>
      </c>
      <c r="BC76" s="62"/>
      <c r="BI76" s="58">
        <f t="shared" si="6"/>
        <v>65</v>
      </c>
      <c r="BJ76" s="58">
        <f t="shared" si="7"/>
        <v>0</v>
      </c>
      <c r="BK76" s="58">
        <f t="shared" si="8"/>
        <v>0</v>
      </c>
      <c r="BL76" s="58">
        <f t="shared" si="9"/>
        <v>3</v>
      </c>
      <c r="BM76" s="58">
        <f t="shared" si="10"/>
        <v>42</v>
      </c>
      <c r="BN76" s="26">
        <f t="shared" si="11"/>
        <v>20</v>
      </c>
    </row>
    <row r="77" spans="1:66" ht="15">
      <c r="A77" s="45" t="s">
        <v>344</v>
      </c>
      <c r="B77" s="64" t="s">
        <v>14</v>
      </c>
      <c r="C77" s="58"/>
      <c r="E77" s="58"/>
      <c r="G77" s="25">
        <v>30</v>
      </c>
      <c r="H77" s="5">
        <v>1</v>
      </c>
      <c r="I77" s="27" t="s">
        <v>332</v>
      </c>
      <c r="K77" s="27">
        <v>43</v>
      </c>
      <c r="M77" s="27" t="s">
        <v>7</v>
      </c>
      <c r="O77" s="27"/>
      <c r="Q77" s="62" t="s">
        <v>332</v>
      </c>
      <c r="S77" s="62"/>
      <c r="U77" s="62" t="s">
        <v>7</v>
      </c>
      <c r="W77" s="62"/>
      <c r="Y77" s="62"/>
      <c r="AA77" s="62"/>
      <c r="AC77" s="62">
        <v>46</v>
      </c>
      <c r="AE77" s="62"/>
      <c r="AG77" s="62"/>
      <c r="AI77" s="62"/>
      <c r="AK77" s="62"/>
      <c r="AM77" s="58">
        <v>19</v>
      </c>
      <c r="AN77" s="23">
        <v>12</v>
      </c>
      <c r="AO77" s="62"/>
      <c r="AQ77" s="62"/>
      <c r="AS77" s="62"/>
      <c r="AU77" s="62"/>
      <c r="AW77" s="62"/>
      <c r="AY77" s="62"/>
      <c r="BA77" s="62">
        <v>36</v>
      </c>
      <c r="BC77" s="62">
        <v>43</v>
      </c>
      <c r="BI77" s="58">
        <f t="shared" si="6"/>
        <v>13</v>
      </c>
      <c r="BJ77" s="58">
        <f t="shared" si="7"/>
        <v>0</v>
      </c>
      <c r="BK77" s="58">
        <f t="shared" si="8"/>
        <v>0</v>
      </c>
      <c r="BL77" s="58">
        <f t="shared" si="9"/>
        <v>13</v>
      </c>
      <c r="BM77" s="58">
        <f t="shared" si="10"/>
        <v>0</v>
      </c>
      <c r="BN77" s="26">
        <f t="shared" si="11"/>
        <v>0</v>
      </c>
    </row>
    <row r="78" spans="1:66" ht="15">
      <c r="A78" s="45" t="s">
        <v>347</v>
      </c>
      <c r="B78" s="64" t="s">
        <v>5</v>
      </c>
      <c r="C78" s="58"/>
      <c r="E78" s="58"/>
      <c r="G78" s="27">
        <v>32</v>
      </c>
      <c r="I78" s="25">
        <v>10</v>
      </c>
      <c r="J78" s="5">
        <v>26</v>
      </c>
      <c r="K78" s="58">
        <v>25</v>
      </c>
      <c r="L78" s="5">
        <v>6</v>
      </c>
      <c r="M78" s="27">
        <v>31</v>
      </c>
      <c r="O78" s="27"/>
      <c r="Q78" s="58">
        <v>26</v>
      </c>
      <c r="R78" s="15">
        <v>5</v>
      </c>
      <c r="S78" s="58"/>
      <c r="U78" s="58">
        <v>9</v>
      </c>
      <c r="V78" s="15">
        <v>29</v>
      </c>
      <c r="W78" s="58"/>
      <c r="Y78" s="58"/>
      <c r="AA78" s="58"/>
      <c r="AC78" s="58">
        <v>27</v>
      </c>
      <c r="AD78" s="23">
        <v>4</v>
      </c>
      <c r="AE78" s="58"/>
      <c r="AG78" s="58"/>
      <c r="AI78" s="58"/>
      <c r="AK78" s="58"/>
      <c r="AM78" s="58">
        <v>13</v>
      </c>
      <c r="AN78" s="23">
        <v>20</v>
      </c>
      <c r="AO78" s="58"/>
      <c r="AQ78" s="58"/>
      <c r="AS78" s="58"/>
      <c r="BA78" s="62" t="s">
        <v>330</v>
      </c>
      <c r="BC78" s="62" t="s">
        <v>353</v>
      </c>
      <c r="BI78" s="58">
        <f t="shared" si="6"/>
        <v>90</v>
      </c>
      <c r="BJ78" s="58">
        <f t="shared" si="7"/>
        <v>0</v>
      </c>
      <c r="BK78" s="58">
        <f t="shared" si="8"/>
        <v>39</v>
      </c>
      <c r="BL78" s="58">
        <f t="shared" si="9"/>
        <v>51</v>
      </c>
      <c r="BM78" s="58">
        <f t="shared" si="10"/>
        <v>0</v>
      </c>
      <c r="BN78" s="26">
        <f t="shared" si="11"/>
        <v>0</v>
      </c>
    </row>
    <row r="79" spans="1:66" ht="15">
      <c r="A79" s="60" t="s">
        <v>485</v>
      </c>
      <c r="B79" s="60" t="s">
        <v>5</v>
      </c>
      <c r="C79" s="58"/>
      <c r="E79" s="58"/>
      <c r="G79" s="58"/>
      <c r="I79" s="58"/>
      <c r="K79" s="58"/>
      <c r="M79" s="58"/>
      <c r="O79" s="58"/>
      <c r="Q79" s="58"/>
      <c r="S79" s="58"/>
      <c r="U79" s="58"/>
      <c r="W79" s="62" t="s">
        <v>332</v>
      </c>
      <c r="Y79" s="62"/>
      <c r="AA79" s="62"/>
      <c r="AC79" s="62"/>
      <c r="AE79" s="62"/>
      <c r="AG79" s="62"/>
      <c r="AI79" s="62"/>
      <c r="AK79" s="62"/>
      <c r="AM79" s="62"/>
      <c r="AO79" s="62"/>
      <c r="AQ79" s="62"/>
      <c r="AS79" s="62"/>
      <c r="AU79" s="62"/>
      <c r="AW79" s="62"/>
      <c r="AY79" s="62"/>
      <c r="BA79" s="62"/>
      <c r="BC79" s="62"/>
      <c r="BI79" s="58">
        <f t="shared" si="6"/>
        <v>0</v>
      </c>
      <c r="BJ79" s="58">
        <f t="shared" si="7"/>
        <v>0</v>
      </c>
      <c r="BK79" s="58">
        <f t="shared" si="8"/>
        <v>0</v>
      </c>
      <c r="BL79" s="58">
        <f t="shared" si="9"/>
        <v>0</v>
      </c>
      <c r="BM79" s="58">
        <f t="shared" si="10"/>
        <v>0</v>
      </c>
      <c r="BN79" s="26">
        <f t="shared" si="11"/>
        <v>0</v>
      </c>
    </row>
    <row r="80" spans="1:66" ht="15">
      <c r="A80" s="45" t="s">
        <v>175</v>
      </c>
      <c r="B80" s="64" t="s">
        <v>1</v>
      </c>
      <c r="C80" s="58">
        <v>1</v>
      </c>
      <c r="D80" s="5">
        <v>100</v>
      </c>
      <c r="E80" s="58"/>
      <c r="G80" s="58"/>
      <c r="I80" s="58"/>
      <c r="K80" s="27" t="s">
        <v>7</v>
      </c>
      <c r="M80" s="27" t="s">
        <v>7</v>
      </c>
      <c r="O80" s="62" t="s">
        <v>7</v>
      </c>
      <c r="Q80" s="62"/>
      <c r="S80" s="62"/>
      <c r="U80" s="62">
        <v>43</v>
      </c>
      <c r="W80" s="62"/>
      <c r="Y80" s="62"/>
      <c r="AA80" s="58">
        <v>12</v>
      </c>
      <c r="AB80" s="23">
        <v>22</v>
      </c>
      <c r="AC80" s="58">
        <v>19</v>
      </c>
      <c r="AD80" s="23">
        <v>12</v>
      </c>
      <c r="AE80" s="62" t="s">
        <v>249</v>
      </c>
      <c r="AG80" s="62"/>
      <c r="AI80" s="62"/>
      <c r="AK80" s="58">
        <v>3</v>
      </c>
      <c r="AL80" s="23">
        <v>60</v>
      </c>
      <c r="AM80" s="58"/>
      <c r="AO80" s="58"/>
      <c r="AQ80" s="58">
        <v>1</v>
      </c>
      <c r="AR80" s="23">
        <v>100</v>
      </c>
      <c r="AS80" s="58"/>
      <c r="AU80" s="58">
        <v>1</v>
      </c>
      <c r="AV80" s="57">
        <v>100</v>
      </c>
      <c r="BC80" s="62" t="s">
        <v>7</v>
      </c>
      <c r="BE80" s="58" t="s">
        <v>19</v>
      </c>
      <c r="BG80" s="58">
        <v>3</v>
      </c>
      <c r="BH80" s="57">
        <v>60</v>
      </c>
      <c r="BI80" s="58">
        <f t="shared" si="6"/>
        <v>454</v>
      </c>
      <c r="BJ80" s="58">
        <f t="shared" si="7"/>
        <v>442</v>
      </c>
      <c r="BK80" s="58">
        <f t="shared" si="8"/>
        <v>12</v>
      </c>
      <c r="BL80" s="58">
        <f t="shared" si="9"/>
        <v>0</v>
      </c>
      <c r="BM80" s="58">
        <f t="shared" si="10"/>
        <v>0</v>
      </c>
      <c r="BN80" s="26">
        <f t="shared" si="11"/>
        <v>0</v>
      </c>
    </row>
    <row r="81" spans="1:66" ht="15">
      <c r="A81" s="28" t="s">
        <v>227</v>
      </c>
      <c r="B81" s="64" t="s">
        <v>11</v>
      </c>
      <c r="C81" s="27">
        <v>49</v>
      </c>
      <c r="E81" s="58"/>
      <c r="G81" s="62"/>
      <c r="I81" s="58"/>
      <c r="K81" s="58"/>
      <c r="M81" s="58"/>
      <c r="O81" s="58"/>
      <c r="Q81" s="58"/>
      <c r="S81" s="58"/>
      <c r="U81" s="58"/>
      <c r="W81" s="58"/>
      <c r="Y81" s="58"/>
      <c r="AA81" s="58"/>
      <c r="AC81" s="58"/>
      <c r="AE81" s="58"/>
      <c r="AG81" s="58"/>
      <c r="AI81" s="58"/>
      <c r="AK81" s="58"/>
      <c r="AM81" s="58"/>
      <c r="AO81" s="58"/>
      <c r="AQ81" s="62">
        <v>41</v>
      </c>
      <c r="AS81" s="58"/>
      <c r="AU81" s="62">
        <v>43</v>
      </c>
      <c r="AW81" s="62"/>
      <c r="AY81" s="62"/>
      <c r="BA81" s="62"/>
      <c r="BC81" s="62"/>
      <c r="BE81" s="58">
        <v>31</v>
      </c>
      <c r="BG81" s="62">
        <v>46</v>
      </c>
      <c r="BI81" s="58">
        <f t="shared" si="6"/>
        <v>0</v>
      </c>
      <c r="BJ81" s="58">
        <f t="shared" si="7"/>
        <v>0</v>
      </c>
      <c r="BK81" s="58">
        <f t="shared" si="8"/>
        <v>0</v>
      </c>
      <c r="BL81" s="58">
        <f t="shared" si="9"/>
        <v>0</v>
      </c>
      <c r="BM81" s="58">
        <f t="shared" si="10"/>
        <v>0</v>
      </c>
      <c r="BN81" s="26">
        <f t="shared" si="11"/>
        <v>0</v>
      </c>
    </row>
    <row r="82" spans="1:67" ht="15">
      <c r="A82" s="45" t="s">
        <v>423</v>
      </c>
      <c r="B82" s="45" t="s">
        <v>11</v>
      </c>
      <c r="C82" s="58"/>
      <c r="E82" s="58"/>
      <c r="G82" s="58"/>
      <c r="I82" s="58"/>
      <c r="K82" s="27">
        <v>45</v>
      </c>
      <c r="M82" s="27" t="s">
        <v>7</v>
      </c>
      <c r="O82" s="62" t="s">
        <v>7</v>
      </c>
      <c r="Q82" s="62"/>
      <c r="S82" s="62"/>
      <c r="U82" s="62" t="s">
        <v>7</v>
      </c>
      <c r="W82" s="62"/>
      <c r="Y82" s="62"/>
      <c r="AA82" s="62"/>
      <c r="AC82" s="62"/>
      <c r="AE82" s="62"/>
      <c r="AG82" s="62"/>
      <c r="AI82" s="62"/>
      <c r="AK82" s="62"/>
      <c r="AM82" s="62"/>
      <c r="AO82" s="62"/>
      <c r="AQ82" s="62"/>
      <c r="AS82" s="62"/>
      <c r="AU82" s="62"/>
      <c r="AW82" s="62"/>
      <c r="AY82" s="62"/>
      <c r="BA82" s="62"/>
      <c r="BC82" s="62"/>
      <c r="BI82" s="58">
        <f t="shared" si="6"/>
        <v>0</v>
      </c>
      <c r="BJ82" s="58">
        <f t="shared" si="7"/>
        <v>0</v>
      </c>
      <c r="BK82" s="58">
        <f t="shared" si="8"/>
        <v>0</v>
      </c>
      <c r="BL82" s="58">
        <f t="shared" si="9"/>
        <v>0</v>
      </c>
      <c r="BM82" s="58">
        <f t="shared" si="10"/>
        <v>0</v>
      </c>
      <c r="BN82" s="26">
        <f t="shared" si="11"/>
        <v>0</v>
      </c>
      <c r="BO82" s="64"/>
    </row>
    <row r="83" spans="1:66" ht="15">
      <c r="A83" s="60" t="s">
        <v>620</v>
      </c>
      <c r="B83" s="29" t="s">
        <v>318</v>
      </c>
      <c r="C83" s="58"/>
      <c r="E83" s="58"/>
      <c r="G83" s="58"/>
      <c r="I83" s="58"/>
      <c r="K83" s="58"/>
      <c r="M83" s="58"/>
      <c r="O83" s="58"/>
      <c r="Q83" s="58"/>
      <c r="S83" s="58"/>
      <c r="U83" s="58"/>
      <c r="W83" s="58"/>
      <c r="Y83" s="58"/>
      <c r="AA83" s="58"/>
      <c r="AC83" s="58"/>
      <c r="AE83" s="58"/>
      <c r="AG83" s="58"/>
      <c r="AI83" s="58"/>
      <c r="AK83" s="58"/>
      <c r="AM83" s="58"/>
      <c r="AO83" s="58"/>
      <c r="AQ83" s="58"/>
      <c r="AS83" s="58"/>
      <c r="BA83" s="62" t="s">
        <v>332</v>
      </c>
      <c r="BC83" s="62" t="s">
        <v>7</v>
      </c>
      <c r="BI83" s="58">
        <f t="shared" si="6"/>
        <v>0</v>
      </c>
      <c r="BJ83" s="58">
        <f t="shared" si="7"/>
        <v>0</v>
      </c>
      <c r="BK83" s="58">
        <f t="shared" si="8"/>
        <v>0</v>
      </c>
      <c r="BL83" s="58">
        <f t="shared" si="9"/>
        <v>0</v>
      </c>
      <c r="BM83" s="58">
        <f t="shared" si="10"/>
        <v>0</v>
      </c>
      <c r="BN83" s="26">
        <f t="shared" si="11"/>
        <v>0</v>
      </c>
    </row>
    <row r="84" spans="1:67" ht="15">
      <c r="A84" s="45" t="s">
        <v>217</v>
      </c>
      <c r="B84" s="64" t="s">
        <v>10</v>
      </c>
      <c r="C84" s="27">
        <v>35</v>
      </c>
      <c r="E84" s="58"/>
      <c r="G84" s="58"/>
      <c r="I84" s="62"/>
      <c r="K84" s="62"/>
      <c r="M84" s="62"/>
      <c r="O84" s="62">
        <v>37</v>
      </c>
      <c r="Q84" s="62"/>
      <c r="S84" s="62"/>
      <c r="U84" s="62"/>
      <c r="W84" s="62"/>
      <c r="Y84" s="62"/>
      <c r="AA84" s="58">
        <v>13</v>
      </c>
      <c r="AB84" s="23">
        <v>20</v>
      </c>
      <c r="AC84" s="58"/>
      <c r="AE84" s="58">
        <v>28</v>
      </c>
      <c r="AG84" s="58"/>
      <c r="AI84" s="58"/>
      <c r="AK84" s="62" t="s">
        <v>7</v>
      </c>
      <c r="AM84" s="62"/>
      <c r="AO84" s="62"/>
      <c r="AQ84" s="62">
        <v>32</v>
      </c>
      <c r="AS84" s="62"/>
      <c r="AU84" s="62">
        <v>32</v>
      </c>
      <c r="AW84" s="62"/>
      <c r="AY84" s="62"/>
      <c r="BA84" s="62"/>
      <c r="BC84" s="62"/>
      <c r="BG84" s="58">
        <v>12</v>
      </c>
      <c r="BH84" s="57">
        <v>22</v>
      </c>
      <c r="BI84" s="58">
        <f t="shared" si="6"/>
        <v>42</v>
      </c>
      <c r="BJ84" s="58">
        <f t="shared" si="7"/>
        <v>42</v>
      </c>
      <c r="BK84" s="58">
        <f t="shared" si="8"/>
        <v>0</v>
      </c>
      <c r="BL84" s="58">
        <f t="shared" si="9"/>
        <v>0</v>
      </c>
      <c r="BM84" s="58">
        <f t="shared" si="10"/>
        <v>0</v>
      </c>
      <c r="BN84" s="26">
        <f t="shared" si="11"/>
        <v>0</v>
      </c>
      <c r="BO84" s="64"/>
    </row>
    <row r="85" spans="1:66" ht="15">
      <c r="A85" s="60" t="s">
        <v>272</v>
      </c>
      <c r="B85" s="64" t="s">
        <v>5</v>
      </c>
      <c r="C85" s="58"/>
      <c r="E85" s="58">
        <v>17</v>
      </c>
      <c r="F85" s="5">
        <v>14</v>
      </c>
      <c r="G85" s="58"/>
      <c r="I85" s="25">
        <v>22</v>
      </c>
      <c r="J85" s="5">
        <v>9</v>
      </c>
      <c r="K85" s="25"/>
      <c r="M85" s="25"/>
      <c r="O85" s="25"/>
      <c r="Q85" s="22" t="s">
        <v>332</v>
      </c>
      <c r="S85" s="58">
        <v>23</v>
      </c>
      <c r="T85" s="15">
        <v>8</v>
      </c>
      <c r="U85" s="58"/>
      <c r="W85" s="58">
        <v>19</v>
      </c>
      <c r="X85" s="23">
        <v>12</v>
      </c>
      <c r="Y85" s="58"/>
      <c r="AA85" s="58"/>
      <c r="AC85" s="58"/>
      <c r="AE85" s="58"/>
      <c r="AG85" s="58"/>
      <c r="AI85" s="58">
        <v>17</v>
      </c>
      <c r="AJ85" s="23">
        <v>14</v>
      </c>
      <c r="AK85" s="58"/>
      <c r="AM85" s="58"/>
      <c r="AO85" s="58"/>
      <c r="AQ85" s="58"/>
      <c r="AS85" s="58"/>
      <c r="BI85" s="58">
        <f t="shared" si="6"/>
        <v>57</v>
      </c>
      <c r="BJ85" s="58">
        <f t="shared" si="7"/>
        <v>0</v>
      </c>
      <c r="BK85" s="58">
        <f t="shared" si="8"/>
        <v>0</v>
      </c>
      <c r="BL85" s="58">
        <f t="shared" si="9"/>
        <v>9</v>
      </c>
      <c r="BM85" s="6">
        <f t="shared" si="10"/>
        <v>48</v>
      </c>
      <c r="BN85" s="26">
        <f t="shared" si="11"/>
        <v>0</v>
      </c>
    </row>
    <row r="86" spans="1:66" ht="15">
      <c r="A86" s="60" t="s">
        <v>271</v>
      </c>
      <c r="B86" s="64" t="s">
        <v>8</v>
      </c>
      <c r="C86" s="58"/>
      <c r="E86" s="58">
        <v>28</v>
      </c>
      <c r="F86" s="5">
        <v>3</v>
      </c>
      <c r="G86" s="25">
        <v>1</v>
      </c>
      <c r="H86" s="5">
        <v>100</v>
      </c>
      <c r="I86" s="25">
        <v>21</v>
      </c>
      <c r="J86" s="5">
        <v>10</v>
      </c>
      <c r="K86" s="25"/>
      <c r="M86" s="25"/>
      <c r="O86" s="25"/>
      <c r="Q86" s="58">
        <v>13</v>
      </c>
      <c r="R86" s="15">
        <v>20</v>
      </c>
      <c r="S86" s="62">
        <v>38</v>
      </c>
      <c r="U86" s="62"/>
      <c r="W86" s="58">
        <v>22</v>
      </c>
      <c r="X86" s="23">
        <v>9</v>
      </c>
      <c r="Y86" s="58"/>
      <c r="AA86" s="58"/>
      <c r="AC86" s="58"/>
      <c r="AE86" s="58"/>
      <c r="AG86" s="62" t="s">
        <v>249</v>
      </c>
      <c r="AI86" s="62" t="s">
        <v>331</v>
      </c>
      <c r="AK86" s="62"/>
      <c r="AM86" s="58">
        <v>8</v>
      </c>
      <c r="AN86" s="23">
        <v>32</v>
      </c>
      <c r="AO86" s="62">
        <v>31</v>
      </c>
      <c r="AQ86" s="62"/>
      <c r="AS86" s="62"/>
      <c r="AU86" s="62"/>
      <c r="AW86" s="62">
        <v>35</v>
      </c>
      <c r="AY86" s="22" t="s">
        <v>7</v>
      </c>
      <c r="BA86" s="58">
        <v>26</v>
      </c>
      <c r="BB86" s="57">
        <v>5</v>
      </c>
      <c r="BI86" s="58">
        <f t="shared" si="6"/>
        <v>179</v>
      </c>
      <c r="BJ86" s="58">
        <f t="shared" si="7"/>
        <v>0</v>
      </c>
      <c r="BK86" s="58">
        <f t="shared" si="8"/>
        <v>0</v>
      </c>
      <c r="BL86" s="58">
        <f t="shared" si="9"/>
        <v>167</v>
      </c>
      <c r="BM86" s="6">
        <f t="shared" si="10"/>
        <v>12</v>
      </c>
      <c r="BN86" s="26">
        <f t="shared" si="11"/>
        <v>0</v>
      </c>
    </row>
    <row r="87" spans="1:66" ht="15">
      <c r="A87" s="60" t="s">
        <v>273</v>
      </c>
      <c r="B87" s="64" t="s">
        <v>9</v>
      </c>
      <c r="C87" s="58"/>
      <c r="E87" s="58">
        <v>24</v>
      </c>
      <c r="F87" s="5">
        <v>7</v>
      </c>
      <c r="G87" s="25">
        <v>16</v>
      </c>
      <c r="H87" s="5">
        <v>15</v>
      </c>
      <c r="I87" s="25">
        <v>29</v>
      </c>
      <c r="J87" s="5">
        <v>2</v>
      </c>
      <c r="K87" s="27" t="s">
        <v>7</v>
      </c>
      <c r="M87" s="27"/>
      <c r="O87" s="27"/>
      <c r="Q87" s="58">
        <v>3</v>
      </c>
      <c r="R87" s="15">
        <v>60</v>
      </c>
      <c r="S87" s="58">
        <v>12</v>
      </c>
      <c r="T87" s="15">
        <v>22</v>
      </c>
      <c r="U87" s="58"/>
      <c r="W87" s="58"/>
      <c r="Y87" s="58"/>
      <c r="AA87" s="58"/>
      <c r="AC87" s="58"/>
      <c r="AE87" s="58"/>
      <c r="AG87" s="58"/>
      <c r="AI87" s="58"/>
      <c r="AK87" s="58"/>
      <c r="AM87" s="58">
        <v>11</v>
      </c>
      <c r="AN87" s="23">
        <v>24</v>
      </c>
      <c r="AO87" s="58">
        <v>16</v>
      </c>
      <c r="AP87" s="23">
        <v>15</v>
      </c>
      <c r="AQ87" s="58"/>
      <c r="AS87" s="58"/>
      <c r="AW87" s="58">
        <v>19</v>
      </c>
      <c r="AX87" s="57">
        <v>12</v>
      </c>
      <c r="BA87" s="62" t="s">
        <v>332</v>
      </c>
      <c r="BC87" s="62"/>
      <c r="BI87" s="58">
        <f t="shared" si="6"/>
        <v>157</v>
      </c>
      <c r="BJ87" s="58">
        <f t="shared" si="7"/>
        <v>0</v>
      </c>
      <c r="BK87" s="58">
        <f t="shared" si="8"/>
        <v>0</v>
      </c>
      <c r="BL87" s="58">
        <f t="shared" si="9"/>
        <v>101</v>
      </c>
      <c r="BM87" s="6">
        <f t="shared" si="10"/>
        <v>56</v>
      </c>
      <c r="BN87" s="26">
        <f t="shared" si="11"/>
        <v>0</v>
      </c>
    </row>
    <row r="88" spans="1:66" ht="15">
      <c r="A88" s="45" t="s">
        <v>406</v>
      </c>
      <c r="B88" s="45" t="s">
        <v>10</v>
      </c>
      <c r="E88" s="58"/>
      <c r="G88" s="58"/>
      <c r="I88" s="58"/>
      <c r="K88" s="27">
        <v>35</v>
      </c>
      <c r="M88" s="58">
        <v>27</v>
      </c>
      <c r="N88" s="5">
        <v>4</v>
      </c>
      <c r="O88" s="58"/>
      <c r="Q88" s="58"/>
      <c r="S88" s="58"/>
      <c r="U88" s="62">
        <v>47</v>
      </c>
      <c r="W88" s="62"/>
      <c r="Y88" s="62"/>
      <c r="AA88" s="62"/>
      <c r="AC88" s="58">
        <v>23</v>
      </c>
      <c r="AD88" s="23">
        <v>8</v>
      </c>
      <c r="AE88" s="58"/>
      <c r="AG88" s="58"/>
      <c r="AI88" s="58"/>
      <c r="AK88" s="58"/>
      <c r="AM88" s="58"/>
      <c r="AO88" s="58"/>
      <c r="AQ88" s="58"/>
      <c r="AS88" s="58"/>
      <c r="BC88" s="62">
        <v>35</v>
      </c>
      <c r="BI88" s="58">
        <f t="shared" si="6"/>
        <v>12</v>
      </c>
      <c r="BJ88" s="58">
        <f t="shared" si="7"/>
        <v>0</v>
      </c>
      <c r="BK88" s="58">
        <f t="shared" si="8"/>
        <v>12</v>
      </c>
      <c r="BL88" s="58">
        <f t="shared" si="9"/>
        <v>0</v>
      </c>
      <c r="BM88" s="6">
        <f t="shared" si="10"/>
        <v>0</v>
      </c>
      <c r="BN88" s="26">
        <f t="shared" si="11"/>
        <v>0</v>
      </c>
    </row>
    <row r="89" spans="1:66" ht="15">
      <c r="A89" s="61" t="s">
        <v>565</v>
      </c>
      <c r="B89" s="60" t="s">
        <v>9</v>
      </c>
      <c r="C89" s="58"/>
      <c r="E89" s="58"/>
      <c r="G89" s="58"/>
      <c r="I89" s="58"/>
      <c r="K89" s="58"/>
      <c r="M89" s="58"/>
      <c r="O89" s="58"/>
      <c r="Q89" s="58"/>
      <c r="S89" s="58"/>
      <c r="U89" s="58"/>
      <c r="W89" s="58"/>
      <c r="Y89" s="58"/>
      <c r="AA89" s="58"/>
      <c r="AC89" s="58"/>
      <c r="AE89" s="58"/>
      <c r="AG89" s="62" t="s">
        <v>19</v>
      </c>
      <c r="AI89" s="62"/>
      <c r="AK89" s="62"/>
      <c r="AM89" s="62"/>
      <c r="AO89" s="62"/>
      <c r="AQ89" s="62"/>
      <c r="AS89" s="62"/>
      <c r="AU89" s="62"/>
      <c r="AW89" s="62"/>
      <c r="AY89" s="62"/>
      <c r="BA89" s="62"/>
      <c r="BC89" s="62"/>
      <c r="BI89" s="58">
        <f t="shared" si="6"/>
        <v>0</v>
      </c>
      <c r="BJ89" s="58">
        <f t="shared" si="7"/>
        <v>0</v>
      </c>
      <c r="BK89" s="58">
        <f t="shared" si="8"/>
        <v>0</v>
      </c>
      <c r="BL89" s="58">
        <f t="shared" si="9"/>
        <v>0</v>
      </c>
      <c r="BM89" s="6">
        <f t="shared" si="10"/>
        <v>0</v>
      </c>
      <c r="BN89" s="26">
        <f t="shared" si="11"/>
        <v>0</v>
      </c>
    </row>
    <row r="90" spans="1:66" ht="15">
      <c r="A90" s="45" t="s">
        <v>177</v>
      </c>
      <c r="B90" s="64" t="s">
        <v>3</v>
      </c>
      <c r="C90" s="58">
        <v>11</v>
      </c>
      <c r="D90" s="5">
        <v>24</v>
      </c>
      <c r="E90" s="58"/>
      <c r="G90" s="58"/>
      <c r="I90" s="58"/>
      <c r="K90" s="58"/>
      <c r="M90" s="58"/>
      <c r="O90" s="62" t="s">
        <v>7</v>
      </c>
      <c r="Q90" s="62"/>
      <c r="S90" s="62"/>
      <c r="U90" s="62"/>
      <c r="W90" s="62"/>
      <c r="Y90" s="62"/>
      <c r="AA90" s="58">
        <v>3</v>
      </c>
      <c r="AB90" s="23">
        <v>60</v>
      </c>
      <c r="AC90" s="58"/>
      <c r="AE90" s="58">
        <v>13</v>
      </c>
      <c r="AF90" s="23">
        <v>20</v>
      </c>
      <c r="AG90" s="58"/>
      <c r="AI90" s="58"/>
      <c r="AK90" s="58">
        <v>10</v>
      </c>
      <c r="AL90" s="23">
        <v>26</v>
      </c>
      <c r="AM90" s="58"/>
      <c r="AO90" s="58"/>
      <c r="AQ90" s="58">
        <v>7</v>
      </c>
      <c r="AR90" s="23">
        <v>36</v>
      </c>
      <c r="AS90" s="58"/>
      <c r="AU90" s="58">
        <v>3</v>
      </c>
      <c r="AV90" s="57">
        <v>60</v>
      </c>
      <c r="BG90" s="58">
        <v>18</v>
      </c>
      <c r="BH90" s="57">
        <v>13</v>
      </c>
      <c r="BI90" s="58">
        <f t="shared" si="6"/>
        <v>239</v>
      </c>
      <c r="BJ90" s="58">
        <f t="shared" si="7"/>
        <v>239</v>
      </c>
      <c r="BK90" s="58">
        <f t="shared" si="8"/>
        <v>0</v>
      </c>
      <c r="BL90" s="58">
        <f t="shared" si="9"/>
        <v>0</v>
      </c>
      <c r="BM90" s="6">
        <f t="shared" si="10"/>
        <v>0</v>
      </c>
      <c r="BN90" s="26">
        <f t="shared" si="11"/>
        <v>0</v>
      </c>
    </row>
    <row r="91" spans="1:66" ht="15">
      <c r="A91" s="45" t="s">
        <v>223</v>
      </c>
      <c r="B91" s="64" t="s">
        <v>15</v>
      </c>
      <c r="C91" s="58">
        <v>28</v>
      </c>
      <c r="G91" s="58"/>
      <c r="I91" s="58"/>
      <c r="K91" s="27">
        <v>49</v>
      </c>
      <c r="M91" s="27">
        <v>36</v>
      </c>
      <c r="O91" s="62">
        <v>41</v>
      </c>
      <c r="Q91" s="62"/>
      <c r="S91" s="62"/>
      <c r="U91" s="58">
        <v>11</v>
      </c>
      <c r="V91" s="15">
        <v>24</v>
      </c>
      <c r="W91" s="58"/>
      <c r="Y91" s="58"/>
      <c r="AA91" s="58">
        <v>25</v>
      </c>
      <c r="AB91" s="23">
        <v>6</v>
      </c>
      <c r="AC91" s="62" t="s">
        <v>7</v>
      </c>
      <c r="AE91" s="62">
        <v>45</v>
      </c>
      <c r="AG91" s="62"/>
      <c r="AI91" s="62"/>
      <c r="AK91" s="62"/>
      <c r="AM91" s="62"/>
      <c r="AO91" s="62"/>
      <c r="AQ91" s="62">
        <v>43</v>
      </c>
      <c r="AS91" s="62"/>
      <c r="AU91" s="62">
        <v>46</v>
      </c>
      <c r="AW91" s="62"/>
      <c r="AY91" s="62"/>
      <c r="BA91" s="62"/>
      <c r="BC91" s="58">
        <v>14</v>
      </c>
      <c r="BD91" s="57">
        <v>18</v>
      </c>
      <c r="BG91" s="62" t="s">
        <v>249</v>
      </c>
      <c r="BI91" s="58">
        <f t="shared" si="6"/>
        <v>48</v>
      </c>
      <c r="BJ91" s="58">
        <f t="shared" si="7"/>
        <v>6</v>
      </c>
      <c r="BK91" s="58">
        <f t="shared" si="8"/>
        <v>42</v>
      </c>
      <c r="BL91" s="58">
        <f t="shared" si="9"/>
        <v>0</v>
      </c>
      <c r="BM91" s="6">
        <f t="shared" si="10"/>
        <v>0</v>
      </c>
      <c r="BN91" s="26">
        <f t="shared" si="11"/>
        <v>0</v>
      </c>
    </row>
    <row r="92" spans="1:66" ht="15">
      <c r="A92" s="60" t="s">
        <v>274</v>
      </c>
      <c r="B92" s="64" t="s">
        <v>10</v>
      </c>
      <c r="C92" s="58"/>
      <c r="E92" s="27">
        <v>34</v>
      </c>
      <c r="G92" s="25">
        <v>13</v>
      </c>
      <c r="H92" s="5">
        <v>20</v>
      </c>
      <c r="I92" s="25">
        <v>17</v>
      </c>
      <c r="J92" s="5">
        <v>14</v>
      </c>
      <c r="K92" s="25"/>
      <c r="M92" s="25"/>
      <c r="O92" s="25"/>
      <c r="Q92" s="58">
        <v>7</v>
      </c>
      <c r="R92" s="15">
        <v>36</v>
      </c>
      <c r="S92" s="58">
        <v>20</v>
      </c>
      <c r="T92" s="15">
        <v>11</v>
      </c>
      <c r="U92" s="58"/>
      <c r="W92" s="58">
        <v>30</v>
      </c>
      <c r="X92" s="23">
        <v>1</v>
      </c>
      <c r="Y92" s="58">
        <v>9</v>
      </c>
      <c r="Z92" s="23">
        <v>15</v>
      </c>
      <c r="AA92" s="58"/>
      <c r="AC92" s="58"/>
      <c r="AE92" s="58"/>
      <c r="AG92" s="34" t="s">
        <v>469</v>
      </c>
      <c r="AI92" s="58">
        <v>5</v>
      </c>
      <c r="AJ92" s="23">
        <v>45</v>
      </c>
      <c r="AK92" s="58"/>
      <c r="AM92" s="58">
        <v>16</v>
      </c>
      <c r="AN92" s="23">
        <v>15</v>
      </c>
      <c r="AO92" s="58">
        <v>7</v>
      </c>
      <c r="AP92" s="23">
        <v>36</v>
      </c>
      <c r="AQ92" s="58"/>
      <c r="AS92" s="58"/>
      <c r="AW92" s="58">
        <v>22</v>
      </c>
      <c r="AX92" s="57">
        <v>9</v>
      </c>
      <c r="BA92" s="58">
        <v>8</v>
      </c>
      <c r="BB92" s="57">
        <v>32</v>
      </c>
      <c r="BI92" s="58">
        <f t="shared" si="6"/>
        <v>234</v>
      </c>
      <c r="BJ92" s="58">
        <f t="shared" si="7"/>
        <v>0</v>
      </c>
      <c r="BK92" s="58">
        <f t="shared" si="8"/>
        <v>0</v>
      </c>
      <c r="BL92" s="58">
        <f t="shared" si="9"/>
        <v>117</v>
      </c>
      <c r="BM92" s="6">
        <f t="shared" si="10"/>
        <v>102</v>
      </c>
      <c r="BN92" s="26">
        <f t="shared" si="11"/>
        <v>0</v>
      </c>
    </row>
    <row r="93" spans="1:66" ht="15">
      <c r="A93" s="60" t="s">
        <v>275</v>
      </c>
      <c r="B93" s="64" t="s">
        <v>9</v>
      </c>
      <c r="C93" s="58"/>
      <c r="D93" s="57"/>
      <c r="E93" s="27">
        <v>47</v>
      </c>
      <c r="F93" s="57"/>
      <c r="G93" s="27">
        <v>54</v>
      </c>
      <c r="H93" s="57"/>
      <c r="I93" s="27">
        <v>48</v>
      </c>
      <c r="J93" s="57"/>
      <c r="K93" s="27"/>
      <c r="L93" s="57"/>
      <c r="M93" s="27"/>
      <c r="N93" s="57"/>
      <c r="O93" s="27"/>
      <c r="P93" s="57"/>
      <c r="Q93" s="62">
        <v>46</v>
      </c>
      <c r="R93" s="57"/>
      <c r="S93" s="58">
        <v>13</v>
      </c>
      <c r="T93" s="57">
        <v>20</v>
      </c>
      <c r="U93" s="58"/>
      <c r="V93" s="57"/>
      <c r="W93" s="58"/>
      <c r="X93" s="57"/>
      <c r="Y93" s="58"/>
      <c r="Z93" s="57"/>
      <c r="AA93" s="58"/>
      <c r="AB93" s="57"/>
      <c r="AC93" s="58"/>
      <c r="AD93" s="57"/>
      <c r="AE93" s="58"/>
      <c r="AF93" s="57"/>
      <c r="AG93" s="58"/>
      <c r="AH93" s="57"/>
      <c r="AI93" s="58"/>
      <c r="AJ93" s="57"/>
      <c r="AK93" s="58"/>
      <c r="AL93" s="57"/>
      <c r="AM93" s="58"/>
      <c r="AN93" s="57"/>
      <c r="AO93" s="58"/>
      <c r="AP93" s="57"/>
      <c r="AQ93" s="58"/>
      <c r="AR93" s="57"/>
      <c r="AS93" s="58"/>
      <c r="AT93" s="57"/>
      <c r="BI93" s="58">
        <f t="shared" si="6"/>
        <v>20</v>
      </c>
      <c r="BJ93" s="58">
        <f t="shared" si="7"/>
        <v>0</v>
      </c>
      <c r="BK93" s="58">
        <f t="shared" si="8"/>
        <v>0</v>
      </c>
      <c r="BL93" s="58">
        <f t="shared" si="9"/>
        <v>0</v>
      </c>
      <c r="BM93" s="6">
        <f t="shared" si="10"/>
        <v>20</v>
      </c>
      <c r="BN93" s="26">
        <f t="shared" si="11"/>
        <v>0</v>
      </c>
    </row>
    <row r="94" spans="1:66" ht="15">
      <c r="A94" s="45" t="s">
        <v>174</v>
      </c>
      <c r="B94" s="64" t="s">
        <v>5</v>
      </c>
      <c r="C94" s="27" t="s">
        <v>7</v>
      </c>
      <c r="E94" s="58"/>
      <c r="G94" s="58"/>
      <c r="I94" s="58"/>
      <c r="K94" s="58"/>
      <c r="M94" s="58"/>
      <c r="O94" s="62" t="s">
        <v>7</v>
      </c>
      <c r="Q94" s="62"/>
      <c r="S94" s="62"/>
      <c r="U94" s="62"/>
      <c r="W94" s="62"/>
      <c r="Y94" s="58">
        <v>5</v>
      </c>
      <c r="Z94" s="23">
        <v>30</v>
      </c>
      <c r="AA94" s="58">
        <v>8</v>
      </c>
      <c r="AB94" s="23">
        <v>32</v>
      </c>
      <c r="AC94" s="58"/>
      <c r="AE94" s="58">
        <v>3</v>
      </c>
      <c r="AF94" s="23">
        <v>60</v>
      </c>
      <c r="AG94" s="58"/>
      <c r="AI94" s="58"/>
      <c r="AK94" s="58">
        <v>18</v>
      </c>
      <c r="AL94" s="23">
        <v>13</v>
      </c>
      <c r="AM94" s="58"/>
      <c r="AO94" s="58"/>
      <c r="AQ94" s="58">
        <v>5</v>
      </c>
      <c r="AR94" s="23">
        <v>45</v>
      </c>
      <c r="AS94" s="58"/>
      <c r="AU94" s="58" t="s">
        <v>19</v>
      </c>
      <c r="BG94" s="58">
        <v>2</v>
      </c>
      <c r="BH94" s="57">
        <v>80</v>
      </c>
      <c r="BI94" s="58">
        <f t="shared" si="6"/>
        <v>260</v>
      </c>
      <c r="BJ94" s="58">
        <f t="shared" si="7"/>
        <v>230</v>
      </c>
      <c r="BK94" s="58">
        <f t="shared" si="8"/>
        <v>0</v>
      </c>
      <c r="BL94" s="58">
        <f t="shared" si="9"/>
        <v>0</v>
      </c>
      <c r="BM94" s="6">
        <f t="shared" si="10"/>
        <v>0</v>
      </c>
      <c r="BN94" s="26">
        <f t="shared" si="11"/>
        <v>0</v>
      </c>
    </row>
    <row r="95" spans="1:66" ht="15">
      <c r="A95" s="45" t="s">
        <v>179</v>
      </c>
      <c r="B95" s="64" t="s">
        <v>5</v>
      </c>
      <c r="C95" s="27" t="s">
        <v>7</v>
      </c>
      <c r="E95" s="58"/>
      <c r="G95" s="58"/>
      <c r="I95" s="62"/>
      <c r="K95" s="58">
        <v>3</v>
      </c>
      <c r="L95" s="5">
        <v>60</v>
      </c>
      <c r="M95" s="58">
        <v>6</v>
      </c>
      <c r="N95" s="5">
        <v>40</v>
      </c>
      <c r="O95" s="58">
        <v>1</v>
      </c>
      <c r="P95" s="5">
        <v>100</v>
      </c>
      <c r="Q95" s="58"/>
      <c r="S95" s="58"/>
      <c r="U95" s="58">
        <v>18</v>
      </c>
      <c r="V95" s="15">
        <v>13</v>
      </c>
      <c r="W95" s="58"/>
      <c r="Y95" s="58">
        <v>9</v>
      </c>
      <c r="Z95" s="23">
        <v>15</v>
      </c>
      <c r="AA95" s="58">
        <v>15</v>
      </c>
      <c r="AB95" s="23">
        <v>16</v>
      </c>
      <c r="AC95" s="58">
        <v>16</v>
      </c>
      <c r="AD95" s="23">
        <v>15</v>
      </c>
      <c r="AE95" s="58">
        <v>2</v>
      </c>
      <c r="AF95" s="23">
        <v>80</v>
      </c>
      <c r="AG95" s="58"/>
      <c r="AI95" s="58"/>
      <c r="AK95" s="58">
        <v>2</v>
      </c>
      <c r="AL95" s="23">
        <v>80</v>
      </c>
      <c r="AM95" s="58"/>
      <c r="AO95" s="58"/>
      <c r="AQ95" s="58">
        <v>4</v>
      </c>
      <c r="AR95" s="23">
        <v>50</v>
      </c>
      <c r="AS95" s="58"/>
      <c r="AU95" s="58" t="s">
        <v>554</v>
      </c>
      <c r="BC95" s="62" t="s">
        <v>7</v>
      </c>
      <c r="BI95" s="58">
        <f t="shared" si="6"/>
        <v>469</v>
      </c>
      <c r="BJ95" s="58">
        <f t="shared" si="7"/>
        <v>326</v>
      </c>
      <c r="BK95" s="58">
        <f t="shared" si="8"/>
        <v>128</v>
      </c>
      <c r="BL95" s="58">
        <f t="shared" si="9"/>
        <v>0</v>
      </c>
      <c r="BM95" s="6">
        <f t="shared" si="10"/>
        <v>0</v>
      </c>
      <c r="BN95" s="26">
        <f t="shared" si="11"/>
        <v>0</v>
      </c>
    </row>
    <row r="96" spans="1:66" ht="15">
      <c r="A96" s="60" t="s">
        <v>276</v>
      </c>
      <c r="B96" s="64" t="s">
        <v>8</v>
      </c>
      <c r="C96" s="58"/>
      <c r="E96" s="27" t="s">
        <v>330</v>
      </c>
      <c r="G96" s="58"/>
      <c r="I96" s="58"/>
      <c r="K96" s="58"/>
      <c r="M96" s="58"/>
      <c r="O96" s="58"/>
      <c r="Q96" s="62">
        <v>37</v>
      </c>
      <c r="S96" s="58">
        <v>23</v>
      </c>
      <c r="T96" s="15">
        <v>8</v>
      </c>
      <c r="U96" s="58"/>
      <c r="W96" s="58">
        <v>25</v>
      </c>
      <c r="X96" s="23">
        <v>6</v>
      </c>
      <c r="Y96" s="58"/>
      <c r="AA96" s="58"/>
      <c r="AC96" s="58"/>
      <c r="AE96" s="58"/>
      <c r="AG96" s="58"/>
      <c r="AI96" s="58">
        <v>18</v>
      </c>
      <c r="AJ96" s="23">
        <v>13</v>
      </c>
      <c r="AK96" s="58"/>
      <c r="AM96" s="58">
        <v>30</v>
      </c>
      <c r="AN96" s="23">
        <v>1</v>
      </c>
      <c r="AO96" s="58">
        <v>8</v>
      </c>
      <c r="AP96" s="23">
        <v>32</v>
      </c>
      <c r="AQ96" s="58"/>
      <c r="AS96" s="58"/>
      <c r="AW96" s="62">
        <v>31</v>
      </c>
      <c r="AY96" s="62"/>
      <c r="BA96" s="62">
        <v>40</v>
      </c>
      <c r="BC96" s="62"/>
      <c r="BI96" s="58">
        <f t="shared" si="6"/>
        <v>60</v>
      </c>
      <c r="BJ96" s="58">
        <f t="shared" si="7"/>
        <v>0</v>
      </c>
      <c r="BK96" s="58">
        <f t="shared" si="8"/>
        <v>0</v>
      </c>
      <c r="BL96" s="58">
        <f t="shared" si="9"/>
        <v>1</v>
      </c>
      <c r="BM96" s="6">
        <f t="shared" si="10"/>
        <v>59</v>
      </c>
      <c r="BN96" s="26">
        <f t="shared" si="11"/>
        <v>0</v>
      </c>
    </row>
    <row r="97" spans="1:66" ht="15">
      <c r="A97" s="45" t="s">
        <v>236</v>
      </c>
      <c r="B97" s="64" t="s">
        <v>166</v>
      </c>
      <c r="C97" s="27">
        <v>42</v>
      </c>
      <c r="E97" s="58"/>
      <c r="G97" s="58"/>
      <c r="I97" s="58"/>
      <c r="K97" s="58"/>
      <c r="M97" s="27">
        <v>46</v>
      </c>
      <c r="O97" s="62">
        <v>45</v>
      </c>
      <c r="Q97" s="62"/>
      <c r="S97" s="62"/>
      <c r="U97" s="62"/>
      <c r="W97" s="62"/>
      <c r="Y97" s="62"/>
      <c r="AA97" s="62" t="s">
        <v>7</v>
      </c>
      <c r="AC97" s="62"/>
      <c r="AE97" s="58">
        <v>23</v>
      </c>
      <c r="AF97" s="23">
        <v>8</v>
      </c>
      <c r="AG97" s="58"/>
      <c r="AI97" s="58"/>
      <c r="AK97" s="58"/>
      <c r="AM97" s="58"/>
      <c r="AO97" s="58"/>
      <c r="AQ97" s="62" t="s">
        <v>7</v>
      </c>
      <c r="AS97" s="58"/>
      <c r="AU97" s="62">
        <v>36</v>
      </c>
      <c r="AW97" s="62"/>
      <c r="AY97" s="62"/>
      <c r="BA97" s="62"/>
      <c r="BC97" s="62"/>
      <c r="BE97" s="58">
        <v>24</v>
      </c>
      <c r="BF97" s="57">
        <v>7</v>
      </c>
      <c r="BG97" s="62">
        <v>49</v>
      </c>
      <c r="BI97" s="58">
        <f t="shared" si="6"/>
        <v>15</v>
      </c>
      <c r="BJ97" s="58">
        <f t="shared" si="7"/>
        <v>8</v>
      </c>
      <c r="BK97" s="58">
        <f t="shared" si="8"/>
        <v>0</v>
      </c>
      <c r="BL97" s="58">
        <f t="shared" si="9"/>
        <v>0</v>
      </c>
      <c r="BM97" s="6">
        <f t="shared" si="10"/>
        <v>0</v>
      </c>
      <c r="BN97" s="26">
        <f t="shared" si="11"/>
        <v>7</v>
      </c>
    </row>
    <row r="98" spans="1:66" ht="15">
      <c r="A98" s="45" t="s">
        <v>198</v>
      </c>
      <c r="B98" s="64" t="s">
        <v>5</v>
      </c>
      <c r="C98" s="58">
        <v>27</v>
      </c>
      <c r="D98" s="5">
        <v>4</v>
      </c>
      <c r="E98" s="58"/>
      <c r="G98" s="58"/>
      <c r="I98" s="62"/>
      <c r="K98" s="62"/>
      <c r="M98" s="62"/>
      <c r="O98" s="58">
        <v>24</v>
      </c>
      <c r="Q98" s="58"/>
      <c r="S98" s="58"/>
      <c r="U98" s="58"/>
      <c r="W98" s="58"/>
      <c r="Y98" s="58"/>
      <c r="AA98" s="58">
        <v>28</v>
      </c>
      <c r="AB98" s="23">
        <v>3</v>
      </c>
      <c r="AC98" s="58"/>
      <c r="AE98" s="62">
        <v>36</v>
      </c>
      <c r="AG98" s="62"/>
      <c r="AI98" s="62"/>
      <c r="AK98" s="62">
        <v>36</v>
      </c>
      <c r="AM98" s="62"/>
      <c r="AO98" s="62"/>
      <c r="AQ98" s="58" t="s">
        <v>19</v>
      </c>
      <c r="AS98" s="62"/>
      <c r="AU98" s="62">
        <v>40</v>
      </c>
      <c r="AW98" s="62"/>
      <c r="AY98" s="62"/>
      <c r="BA98" s="62"/>
      <c r="BC98" s="62"/>
      <c r="BG98" s="62">
        <v>45</v>
      </c>
      <c r="BI98" s="58">
        <f t="shared" si="6"/>
        <v>7</v>
      </c>
      <c r="BJ98" s="58">
        <f t="shared" si="7"/>
        <v>7</v>
      </c>
      <c r="BK98" s="58">
        <f t="shared" si="8"/>
        <v>0</v>
      </c>
      <c r="BL98" s="58">
        <f t="shared" si="9"/>
        <v>0</v>
      </c>
      <c r="BM98" s="6">
        <f t="shared" si="10"/>
        <v>0</v>
      </c>
      <c r="BN98" s="26">
        <f t="shared" si="11"/>
        <v>0</v>
      </c>
    </row>
    <row r="99" spans="1:66" ht="15">
      <c r="A99" s="60" t="s">
        <v>277</v>
      </c>
      <c r="B99" s="64" t="s">
        <v>9</v>
      </c>
      <c r="C99" s="58"/>
      <c r="E99" s="6">
        <v>11</v>
      </c>
      <c r="F99" s="5">
        <v>24</v>
      </c>
      <c r="G99" s="27">
        <v>33</v>
      </c>
      <c r="I99" s="58"/>
      <c r="K99" s="58"/>
      <c r="M99" s="58"/>
      <c r="O99" s="58"/>
      <c r="Q99" s="62">
        <v>41</v>
      </c>
      <c r="S99" s="62">
        <v>44</v>
      </c>
      <c r="U99" s="62"/>
      <c r="W99" s="58">
        <v>18</v>
      </c>
      <c r="X99" s="23">
        <v>13</v>
      </c>
      <c r="Y99" s="58"/>
      <c r="AA99" s="58"/>
      <c r="AC99" s="58"/>
      <c r="AE99" s="58"/>
      <c r="AG99" s="58"/>
      <c r="AI99" s="58">
        <v>21</v>
      </c>
      <c r="AJ99" s="23">
        <v>10</v>
      </c>
      <c r="AK99" s="58"/>
      <c r="AM99" s="62" t="s">
        <v>330</v>
      </c>
      <c r="AO99" s="58"/>
      <c r="AQ99" s="58"/>
      <c r="AS99" s="58"/>
      <c r="BA99" s="58">
        <v>30</v>
      </c>
      <c r="BB99" s="57">
        <v>1</v>
      </c>
      <c r="BI99" s="58">
        <f t="shared" si="6"/>
        <v>48</v>
      </c>
      <c r="BJ99" s="58">
        <f t="shared" si="7"/>
        <v>0</v>
      </c>
      <c r="BK99" s="58">
        <f t="shared" si="8"/>
        <v>0</v>
      </c>
      <c r="BL99" s="58">
        <f t="shared" si="9"/>
        <v>1</v>
      </c>
      <c r="BM99" s="58">
        <f t="shared" si="10"/>
        <v>47</v>
      </c>
      <c r="BN99" s="26">
        <f t="shared" si="11"/>
        <v>0</v>
      </c>
    </row>
    <row r="100" spans="1:66" ht="15">
      <c r="A100" s="60" t="s">
        <v>527</v>
      </c>
      <c r="B100" s="60" t="s">
        <v>17</v>
      </c>
      <c r="C100" s="58"/>
      <c r="E100" s="58"/>
      <c r="G100" s="58"/>
      <c r="I100" s="58"/>
      <c r="K100" s="58"/>
      <c r="M100" s="58"/>
      <c r="O100" s="58"/>
      <c r="Q100" s="58"/>
      <c r="S100" s="58"/>
      <c r="U100" s="58"/>
      <c r="W100" s="58"/>
      <c r="Y100" s="58"/>
      <c r="AA100" s="62">
        <v>61</v>
      </c>
      <c r="AC100" s="62"/>
      <c r="AE100" s="62"/>
      <c r="AG100" s="62"/>
      <c r="AI100" s="62"/>
      <c r="AK100" s="62"/>
      <c r="AM100" s="62"/>
      <c r="AO100" s="62"/>
      <c r="AQ100" s="62"/>
      <c r="AS100" s="62"/>
      <c r="AU100" s="62"/>
      <c r="AW100" s="62"/>
      <c r="AY100" s="62"/>
      <c r="BA100" s="62"/>
      <c r="BC100" s="62"/>
      <c r="BI100" s="58">
        <f t="shared" si="6"/>
        <v>0</v>
      </c>
      <c r="BJ100" s="58">
        <f t="shared" si="7"/>
        <v>0</v>
      </c>
      <c r="BK100" s="58">
        <f t="shared" si="8"/>
        <v>0</v>
      </c>
      <c r="BL100" s="58">
        <f t="shared" si="9"/>
        <v>0</v>
      </c>
      <c r="BM100" s="6">
        <f t="shared" si="10"/>
        <v>0</v>
      </c>
      <c r="BN100" s="26">
        <f t="shared" si="11"/>
        <v>0</v>
      </c>
    </row>
    <row r="101" spans="1:66" ht="15">
      <c r="A101" s="45" t="s">
        <v>188</v>
      </c>
      <c r="B101" s="64" t="s">
        <v>164</v>
      </c>
      <c r="C101" s="27">
        <v>39</v>
      </c>
      <c r="E101" s="58"/>
      <c r="G101" s="58"/>
      <c r="I101" s="62"/>
      <c r="K101" s="62"/>
      <c r="M101" s="62"/>
      <c r="O101" s="62">
        <v>33</v>
      </c>
      <c r="Q101" s="62"/>
      <c r="S101" s="62"/>
      <c r="U101" s="62"/>
      <c r="W101" s="62"/>
      <c r="Y101" s="62"/>
      <c r="AA101" s="62">
        <v>34</v>
      </c>
      <c r="AC101" s="62"/>
      <c r="AE101" s="58">
        <v>11</v>
      </c>
      <c r="AF101" s="23">
        <v>24</v>
      </c>
      <c r="AG101" s="58"/>
      <c r="AI101" s="58"/>
      <c r="AK101" s="62" t="s">
        <v>7</v>
      </c>
      <c r="AM101" s="62"/>
      <c r="AO101" s="62"/>
      <c r="AQ101" s="58">
        <v>26</v>
      </c>
      <c r="AR101" s="23">
        <v>5</v>
      </c>
      <c r="AS101" s="62"/>
      <c r="AU101" s="58">
        <v>20</v>
      </c>
      <c r="AV101" s="57">
        <v>11</v>
      </c>
      <c r="BG101" s="62">
        <v>31</v>
      </c>
      <c r="BI101" s="58">
        <f t="shared" si="6"/>
        <v>40</v>
      </c>
      <c r="BJ101" s="58">
        <f t="shared" si="7"/>
        <v>40</v>
      </c>
      <c r="BK101" s="58">
        <f t="shared" si="8"/>
        <v>0</v>
      </c>
      <c r="BL101" s="58">
        <f t="shared" si="9"/>
        <v>0</v>
      </c>
      <c r="BM101" s="6">
        <f t="shared" si="10"/>
        <v>0</v>
      </c>
      <c r="BN101" s="26">
        <f t="shared" si="11"/>
        <v>0</v>
      </c>
    </row>
    <row r="102" spans="1:66" ht="15">
      <c r="A102" s="60" t="s">
        <v>278</v>
      </c>
      <c r="B102" s="64" t="s">
        <v>10</v>
      </c>
      <c r="C102" s="22"/>
      <c r="E102" s="58">
        <v>23</v>
      </c>
      <c r="F102" s="5">
        <v>8</v>
      </c>
      <c r="G102" s="25">
        <v>6</v>
      </c>
      <c r="H102" s="5">
        <v>40</v>
      </c>
      <c r="I102" s="25">
        <v>4</v>
      </c>
      <c r="J102" s="5">
        <v>50</v>
      </c>
      <c r="K102" s="27">
        <v>37</v>
      </c>
      <c r="M102" s="27"/>
      <c r="O102" s="27"/>
      <c r="Q102" s="58">
        <v>27</v>
      </c>
      <c r="R102" s="15">
        <v>4</v>
      </c>
      <c r="S102" s="58">
        <v>22</v>
      </c>
      <c r="T102" s="15">
        <v>9</v>
      </c>
      <c r="U102" s="62" t="s">
        <v>7</v>
      </c>
      <c r="W102" s="58">
        <v>3</v>
      </c>
      <c r="X102" s="23">
        <v>60</v>
      </c>
      <c r="Y102" s="58"/>
      <c r="AA102" s="58"/>
      <c r="AC102" s="62" t="s">
        <v>7</v>
      </c>
      <c r="AE102" s="62" t="s">
        <v>7</v>
      </c>
      <c r="AG102" s="25">
        <v>4</v>
      </c>
      <c r="AH102" s="23">
        <v>50</v>
      </c>
      <c r="AI102" s="58">
        <v>7</v>
      </c>
      <c r="AJ102" s="23">
        <v>36</v>
      </c>
      <c r="AK102" s="58"/>
      <c r="AM102" s="58">
        <v>11</v>
      </c>
      <c r="AN102" s="23">
        <v>24</v>
      </c>
      <c r="AO102" s="58">
        <v>6</v>
      </c>
      <c r="AP102" s="23">
        <v>40</v>
      </c>
      <c r="AQ102" s="62">
        <v>60</v>
      </c>
      <c r="AS102" s="58">
        <v>6</v>
      </c>
      <c r="AT102" s="23">
        <v>40</v>
      </c>
      <c r="AW102" s="58">
        <v>17</v>
      </c>
      <c r="AX102" s="57">
        <v>14</v>
      </c>
      <c r="AY102" s="58">
        <v>9</v>
      </c>
      <c r="AZ102" s="57">
        <v>29</v>
      </c>
      <c r="BA102" s="58">
        <v>9</v>
      </c>
      <c r="BB102" s="57">
        <v>29</v>
      </c>
      <c r="BE102" s="58">
        <v>1</v>
      </c>
      <c r="BF102" s="57">
        <v>100</v>
      </c>
      <c r="BG102" s="62" t="s">
        <v>353</v>
      </c>
      <c r="BI102" s="58">
        <f t="shared" si="6"/>
        <v>533</v>
      </c>
      <c r="BJ102" s="58">
        <f t="shared" si="7"/>
        <v>0</v>
      </c>
      <c r="BK102" s="58">
        <f t="shared" si="8"/>
        <v>0</v>
      </c>
      <c r="BL102" s="58">
        <f t="shared" si="9"/>
        <v>147</v>
      </c>
      <c r="BM102" s="6">
        <f t="shared" si="10"/>
        <v>167</v>
      </c>
      <c r="BN102" s="26">
        <f t="shared" si="11"/>
        <v>219</v>
      </c>
    </row>
    <row r="103" spans="1:66" ht="15">
      <c r="A103" s="61" t="s">
        <v>647</v>
      </c>
      <c r="B103" s="60" t="s">
        <v>167</v>
      </c>
      <c r="E103" s="58"/>
      <c r="G103" s="58"/>
      <c r="I103" s="58"/>
      <c r="K103" s="58"/>
      <c r="M103" s="58"/>
      <c r="O103" s="58"/>
      <c r="Q103" s="58"/>
      <c r="S103" s="58"/>
      <c r="U103" s="58"/>
      <c r="W103" s="58"/>
      <c r="Y103" s="58"/>
      <c r="AA103" s="58"/>
      <c r="AC103" s="58"/>
      <c r="AE103" s="58"/>
      <c r="AG103" s="58"/>
      <c r="AI103" s="58"/>
      <c r="AK103" s="58"/>
      <c r="AM103" s="58"/>
      <c r="AO103" s="58"/>
      <c r="AQ103" s="58"/>
      <c r="AS103" s="58"/>
      <c r="BG103" s="62">
        <v>56</v>
      </c>
      <c r="BI103" s="58">
        <f t="shared" si="6"/>
        <v>0</v>
      </c>
      <c r="BJ103" s="58">
        <f t="shared" si="7"/>
        <v>0</v>
      </c>
      <c r="BK103" s="58">
        <f t="shared" si="8"/>
        <v>0</v>
      </c>
      <c r="BL103" s="58">
        <f t="shared" si="9"/>
        <v>0</v>
      </c>
      <c r="BM103" s="58">
        <f t="shared" si="10"/>
        <v>0</v>
      </c>
      <c r="BN103" s="26">
        <f t="shared" si="11"/>
        <v>0</v>
      </c>
    </row>
    <row r="104" spans="1:66" ht="15">
      <c r="A104" s="60" t="s">
        <v>280</v>
      </c>
      <c r="B104" s="64" t="s">
        <v>8</v>
      </c>
      <c r="C104" s="58"/>
      <c r="E104" s="6">
        <v>7</v>
      </c>
      <c r="F104" s="5">
        <v>36</v>
      </c>
      <c r="G104" s="25">
        <v>2</v>
      </c>
      <c r="H104" s="5">
        <v>80</v>
      </c>
      <c r="I104" s="25">
        <v>23</v>
      </c>
      <c r="J104" s="5">
        <v>8</v>
      </c>
      <c r="K104" s="58" t="s">
        <v>19</v>
      </c>
      <c r="M104" s="58">
        <v>4</v>
      </c>
      <c r="N104" s="5">
        <v>50</v>
      </c>
      <c r="O104" s="58"/>
      <c r="Q104" s="58">
        <v>8</v>
      </c>
      <c r="R104" s="15">
        <v>32</v>
      </c>
      <c r="S104" s="58">
        <v>9</v>
      </c>
      <c r="T104" s="15">
        <v>29</v>
      </c>
      <c r="U104" s="58">
        <v>26</v>
      </c>
      <c r="V104" s="15">
        <v>5</v>
      </c>
      <c r="W104" s="58"/>
      <c r="Y104" s="58">
        <v>9</v>
      </c>
      <c r="Z104" s="23">
        <v>15</v>
      </c>
      <c r="AA104" s="58"/>
      <c r="AC104" s="58">
        <v>13</v>
      </c>
      <c r="AD104" s="23">
        <v>20</v>
      </c>
      <c r="AE104" s="58"/>
      <c r="AG104" s="25">
        <v>2</v>
      </c>
      <c r="AH104" s="23">
        <v>80</v>
      </c>
      <c r="AI104" s="58">
        <v>3</v>
      </c>
      <c r="AJ104" s="23">
        <v>60</v>
      </c>
      <c r="AK104" s="58"/>
      <c r="AM104" s="58">
        <v>25</v>
      </c>
      <c r="AN104" s="23">
        <v>6</v>
      </c>
      <c r="AO104" s="58">
        <v>20</v>
      </c>
      <c r="AP104" s="23">
        <v>11</v>
      </c>
      <c r="AQ104" s="62">
        <v>53</v>
      </c>
      <c r="AS104" s="58">
        <v>8</v>
      </c>
      <c r="AT104" s="23">
        <v>32</v>
      </c>
      <c r="BA104" s="58">
        <v>4</v>
      </c>
      <c r="BB104" s="57">
        <v>50</v>
      </c>
      <c r="BC104" s="58">
        <v>3</v>
      </c>
      <c r="BD104" s="57">
        <v>60</v>
      </c>
      <c r="BI104" s="58">
        <f t="shared" si="6"/>
        <v>574</v>
      </c>
      <c r="BJ104" s="58">
        <f t="shared" si="7"/>
        <v>0</v>
      </c>
      <c r="BK104" s="58">
        <f t="shared" si="8"/>
        <v>135</v>
      </c>
      <c r="BL104" s="58">
        <f t="shared" si="9"/>
        <v>176</v>
      </c>
      <c r="BM104" s="6">
        <f t="shared" si="10"/>
        <v>136</v>
      </c>
      <c r="BN104" s="26">
        <f t="shared" si="11"/>
        <v>112</v>
      </c>
    </row>
    <row r="105" spans="1:66" ht="15">
      <c r="A105" s="45" t="s">
        <v>201</v>
      </c>
      <c r="B105" s="64" t="s">
        <v>15</v>
      </c>
      <c r="C105" s="27">
        <v>34</v>
      </c>
      <c r="E105" s="27" t="s">
        <v>330</v>
      </c>
      <c r="G105" s="27">
        <v>34</v>
      </c>
      <c r="I105" s="25">
        <v>14</v>
      </c>
      <c r="J105" s="5">
        <v>18</v>
      </c>
      <c r="K105" s="58">
        <v>2</v>
      </c>
      <c r="L105" s="5">
        <v>80</v>
      </c>
      <c r="M105" s="58">
        <v>10</v>
      </c>
      <c r="N105" s="5">
        <v>26</v>
      </c>
      <c r="O105" s="58">
        <v>17</v>
      </c>
      <c r="P105" s="5">
        <v>14</v>
      </c>
      <c r="Q105" s="58">
        <v>29</v>
      </c>
      <c r="R105" s="15">
        <v>2</v>
      </c>
      <c r="S105" s="58"/>
      <c r="U105" s="58">
        <v>17</v>
      </c>
      <c r="V105" s="15">
        <v>14</v>
      </c>
      <c r="W105" s="58"/>
      <c r="Y105" s="58">
        <v>9</v>
      </c>
      <c r="Z105" s="23">
        <v>15</v>
      </c>
      <c r="AA105" s="58">
        <v>21</v>
      </c>
      <c r="AB105" s="23">
        <v>10</v>
      </c>
      <c r="AC105" s="58">
        <v>6</v>
      </c>
      <c r="AD105" s="23">
        <v>40</v>
      </c>
      <c r="AE105" s="62" t="s">
        <v>353</v>
      </c>
      <c r="AG105" s="25">
        <v>8</v>
      </c>
      <c r="AH105" s="23">
        <v>32</v>
      </c>
      <c r="AI105" s="62">
        <v>39</v>
      </c>
      <c r="AK105" s="58">
        <v>20</v>
      </c>
      <c r="AL105" s="23">
        <v>11</v>
      </c>
      <c r="AM105" s="58">
        <v>20</v>
      </c>
      <c r="AN105" s="23">
        <v>11</v>
      </c>
      <c r="AO105" s="62">
        <v>38</v>
      </c>
      <c r="AQ105" s="62">
        <v>37</v>
      </c>
      <c r="AS105" s="58">
        <v>4</v>
      </c>
      <c r="AT105" s="23">
        <v>50</v>
      </c>
      <c r="AU105" s="62" t="s">
        <v>7</v>
      </c>
      <c r="AW105" s="62">
        <v>53</v>
      </c>
      <c r="AY105" s="58">
        <v>4</v>
      </c>
      <c r="AZ105" s="57">
        <v>50</v>
      </c>
      <c r="BA105" s="58">
        <v>16</v>
      </c>
      <c r="BB105" s="57">
        <v>15</v>
      </c>
      <c r="BC105" s="58">
        <v>2</v>
      </c>
      <c r="BD105" s="57">
        <v>80</v>
      </c>
      <c r="BE105" s="58">
        <v>18</v>
      </c>
      <c r="BF105" s="57">
        <v>13</v>
      </c>
      <c r="BG105" s="62" t="s">
        <v>7</v>
      </c>
      <c r="BI105" s="58">
        <f t="shared" si="6"/>
        <v>481</v>
      </c>
      <c r="BJ105" s="58">
        <f t="shared" si="7"/>
        <v>35</v>
      </c>
      <c r="BK105" s="58">
        <f t="shared" si="8"/>
        <v>240</v>
      </c>
      <c r="BL105" s="58">
        <f t="shared" si="9"/>
        <v>46</v>
      </c>
      <c r="BM105" s="6">
        <f t="shared" si="10"/>
        <v>0</v>
      </c>
      <c r="BN105" s="26">
        <f t="shared" si="11"/>
        <v>145</v>
      </c>
    </row>
    <row r="106" spans="1:66" ht="15">
      <c r="A106" s="45" t="s">
        <v>176</v>
      </c>
      <c r="B106" s="64" t="s">
        <v>9</v>
      </c>
      <c r="C106" s="27" t="s">
        <v>7</v>
      </c>
      <c r="E106" s="58"/>
      <c r="G106" s="58"/>
      <c r="I106" s="58"/>
      <c r="K106" s="58"/>
      <c r="M106" s="58"/>
      <c r="O106" s="58" t="s">
        <v>19</v>
      </c>
      <c r="Q106" s="58"/>
      <c r="S106" s="58"/>
      <c r="U106" s="58"/>
      <c r="W106" s="58"/>
      <c r="Y106" s="58"/>
      <c r="AA106" s="62">
        <v>33</v>
      </c>
      <c r="AC106" s="62">
        <v>57</v>
      </c>
      <c r="AE106" s="58">
        <v>5</v>
      </c>
      <c r="AF106" s="23">
        <v>45</v>
      </c>
      <c r="AG106" s="58"/>
      <c r="AI106" s="58"/>
      <c r="AK106" s="58">
        <v>4</v>
      </c>
      <c r="AL106" s="23">
        <v>50</v>
      </c>
      <c r="AM106" s="58"/>
      <c r="AO106" s="58"/>
      <c r="AQ106" s="58">
        <v>17</v>
      </c>
      <c r="AR106" s="23">
        <v>14</v>
      </c>
      <c r="AS106" s="58"/>
      <c r="AU106" s="58">
        <v>14</v>
      </c>
      <c r="AV106" s="57">
        <v>18</v>
      </c>
      <c r="BE106" s="58" t="s">
        <v>469</v>
      </c>
      <c r="BG106" s="58">
        <v>5</v>
      </c>
      <c r="BH106" s="57">
        <v>45</v>
      </c>
      <c r="BI106" s="58">
        <f t="shared" si="6"/>
        <v>172</v>
      </c>
      <c r="BJ106" s="58">
        <f t="shared" si="7"/>
        <v>172</v>
      </c>
      <c r="BK106" s="58">
        <f t="shared" si="8"/>
        <v>0</v>
      </c>
      <c r="BL106" s="58">
        <f t="shared" si="9"/>
        <v>0</v>
      </c>
      <c r="BM106" s="6">
        <f t="shared" si="10"/>
        <v>0</v>
      </c>
      <c r="BN106" s="26">
        <f t="shared" si="11"/>
        <v>0</v>
      </c>
    </row>
    <row r="107" spans="1:67" ht="15">
      <c r="A107" s="60" t="s">
        <v>279</v>
      </c>
      <c r="B107" s="64" t="s">
        <v>3</v>
      </c>
      <c r="E107" s="27">
        <v>64</v>
      </c>
      <c r="G107" s="25">
        <v>7</v>
      </c>
      <c r="H107" s="5">
        <v>36</v>
      </c>
      <c r="I107" s="25">
        <v>28</v>
      </c>
      <c r="J107" s="5">
        <v>3</v>
      </c>
      <c r="K107" s="25"/>
      <c r="M107" s="25"/>
      <c r="O107" s="25"/>
      <c r="Q107" s="58">
        <v>17</v>
      </c>
      <c r="R107" s="15">
        <v>14</v>
      </c>
      <c r="S107" s="58">
        <v>7</v>
      </c>
      <c r="T107" s="15">
        <v>36</v>
      </c>
      <c r="U107" s="58"/>
      <c r="W107" s="58"/>
      <c r="Y107" s="58"/>
      <c r="AA107" s="58"/>
      <c r="AC107" s="58"/>
      <c r="AE107" s="58"/>
      <c r="AG107" s="35" t="s">
        <v>469</v>
      </c>
      <c r="AI107" s="62" t="s">
        <v>332</v>
      </c>
      <c r="AK107" s="62"/>
      <c r="AM107" s="62"/>
      <c r="AO107" s="62"/>
      <c r="AQ107" s="62"/>
      <c r="AS107" s="62"/>
      <c r="AU107" s="62"/>
      <c r="AW107" s="58">
        <v>24</v>
      </c>
      <c r="AX107" s="57">
        <v>7</v>
      </c>
      <c r="BA107" s="58">
        <v>27</v>
      </c>
      <c r="BB107" s="57">
        <v>4</v>
      </c>
      <c r="BI107" s="58">
        <f t="shared" si="6"/>
        <v>100</v>
      </c>
      <c r="BJ107" s="58">
        <f t="shared" si="7"/>
        <v>0</v>
      </c>
      <c r="BK107" s="58">
        <f t="shared" si="8"/>
        <v>0</v>
      </c>
      <c r="BL107" s="58">
        <f t="shared" si="9"/>
        <v>57</v>
      </c>
      <c r="BM107" s="6">
        <f t="shared" si="10"/>
        <v>43</v>
      </c>
      <c r="BN107" s="26">
        <f t="shared" si="11"/>
        <v>0</v>
      </c>
      <c r="BO107" s="64"/>
    </row>
    <row r="108" spans="1:66" ht="15">
      <c r="A108" s="45" t="s">
        <v>416</v>
      </c>
      <c r="B108" s="45" t="s">
        <v>14</v>
      </c>
      <c r="C108" s="58"/>
      <c r="E108" s="58"/>
      <c r="G108" s="58"/>
      <c r="I108" s="58"/>
      <c r="K108" s="27">
        <v>46</v>
      </c>
      <c r="M108" s="27">
        <v>33</v>
      </c>
      <c r="O108" s="27"/>
      <c r="Q108" s="27"/>
      <c r="S108" s="27"/>
      <c r="U108" s="62">
        <v>40</v>
      </c>
      <c r="W108" s="62"/>
      <c r="Y108" s="62"/>
      <c r="AA108" s="62"/>
      <c r="AC108" s="62" t="s">
        <v>7</v>
      </c>
      <c r="AE108" s="62"/>
      <c r="AG108" s="62"/>
      <c r="AI108" s="62"/>
      <c r="AK108" s="62"/>
      <c r="AM108" s="62"/>
      <c r="AO108" s="62"/>
      <c r="AQ108" s="62"/>
      <c r="AS108" s="62"/>
      <c r="AU108" s="62">
        <v>47</v>
      </c>
      <c r="AW108" s="62"/>
      <c r="AY108" s="62"/>
      <c r="BA108" s="62"/>
      <c r="BC108" s="62">
        <v>37</v>
      </c>
      <c r="BI108" s="58">
        <f t="shared" si="6"/>
        <v>0</v>
      </c>
      <c r="BJ108" s="58">
        <f t="shared" si="7"/>
        <v>0</v>
      </c>
      <c r="BK108" s="58">
        <f t="shared" si="8"/>
        <v>0</v>
      </c>
      <c r="BL108" s="58">
        <f t="shared" si="9"/>
        <v>0</v>
      </c>
      <c r="BM108" s="6">
        <f t="shared" si="10"/>
        <v>0</v>
      </c>
      <c r="BN108" s="26">
        <f t="shared" si="11"/>
        <v>0</v>
      </c>
    </row>
    <row r="109" spans="1:66" ht="15">
      <c r="A109" s="60" t="s">
        <v>281</v>
      </c>
      <c r="B109" s="64" t="s">
        <v>14</v>
      </c>
      <c r="C109" s="22"/>
      <c r="E109" s="58">
        <v>27</v>
      </c>
      <c r="F109" s="5">
        <v>4</v>
      </c>
      <c r="G109" s="25">
        <v>25</v>
      </c>
      <c r="H109" s="5">
        <v>6</v>
      </c>
      <c r="I109" s="27">
        <v>32</v>
      </c>
      <c r="K109" s="27"/>
      <c r="M109" s="27"/>
      <c r="O109" s="27"/>
      <c r="Q109" s="58">
        <v>22</v>
      </c>
      <c r="R109" s="15">
        <v>9</v>
      </c>
      <c r="S109" s="62">
        <v>34</v>
      </c>
      <c r="U109" s="62"/>
      <c r="W109" s="58">
        <v>15</v>
      </c>
      <c r="X109" s="23">
        <v>16</v>
      </c>
      <c r="Y109" s="58"/>
      <c r="AA109" s="58"/>
      <c r="AC109" s="58"/>
      <c r="AE109" s="58"/>
      <c r="AG109" s="34" t="s">
        <v>469</v>
      </c>
      <c r="AI109" s="58">
        <v>4</v>
      </c>
      <c r="AJ109" s="23">
        <v>50</v>
      </c>
      <c r="AK109" s="58"/>
      <c r="AM109" s="62" t="s">
        <v>332</v>
      </c>
      <c r="AO109" s="58">
        <v>23</v>
      </c>
      <c r="AP109" s="23">
        <v>8</v>
      </c>
      <c r="AQ109" s="58"/>
      <c r="AS109" s="58"/>
      <c r="AW109" s="58">
        <v>13</v>
      </c>
      <c r="AX109" s="57">
        <v>20</v>
      </c>
      <c r="BA109" s="62" t="s">
        <v>332</v>
      </c>
      <c r="BC109" s="62"/>
      <c r="BI109" s="58">
        <f t="shared" si="6"/>
        <v>113</v>
      </c>
      <c r="BJ109" s="58">
        <f t="shared" si="7"/>
        <v>0</v>
      </c>
      <c r="BK109" s="58">
        <f t="shared" si="8"/>
        <v>0</v>
      </c>
      <c r="BL109" s="58">
        <f t="shared" si="9"/>
        <v>15</v>
      </c>
      <c r="BM109" s="6">
        <f t="shared" si="10"/>
        <v>98</v>
      </c>
      <c r="BN109" s="26">
        <f t="shared" si="11"/>
        <v>0</v>
      </c>
    </row>
    <row r="110" spans="1:66" ht="15">
      <c r="A110" s="45" t="s">
        <v>238</v>
      </c>
      <c r="B110" s="64" t="s">
        <v>11</v>
      </c>
      <c r="C110" s="27" t="s">
        <v>7</v>
      </c>
      <c r="G110" s="58"/>
      <c r="I110" s="58"/>
      <c r="K110" s="58">
        <v>23</v>
      </c>
      <c r="L110" s="5">
        <v>8</v>
      </c>
      <c r="M110" s="27">
        <v>32</v>
      </c>
      <c r="O110" s="27"/>
      <c r="Q110" s="27"/>
      <c r="S110" s="27"/>
      <c r="U110" s="62" t="s">
        <v>7</v>
      </c>
      <c r="W110" s="62"/>
      <c r="Y110" s="62"/>
      <c r="AA110" s="62"/>
      <c r="AC110" s="62">
        <v>42</v>
      </c>
      <c r="AE110" s="62"/>
      <c r="AG110" s="25">
        <v>24</v>
      </c>
      <c r="AH110" s="23">
        <v>7</v>
      </c>
      <c r="AI110" s="25"/>
      <c r="AK110" s="25"/>
      <c r="AM110" s="25"/>
      <c r="AO110" s="25"/>
      <c r="AQ110" s="25"/>
      <c r="AS110" s="25"/>
      <c r="AU110" s="25"/>
      <c r="AW110" s="25"/>
      <c r="AY110" s="62">
        <v>37</v>
      </c>
      <c r="BA110" s="62"/>
      <c r="BC110" s="62" t="s">
        <v>7</v>
      </c>
      <c r="BE110" s="58">
        <v>8</v>
      </c>
      <c r="BF110" s="57">
        <v>32</v>
      </c>
      <c r="BG110" s="62">
        <v>54</v>
      </c>
      <c r="BI110" s="58">
        <f t="shared" si="6"/>
        <v>47</v>
      </c>
      <c r="BJ110" s="58">
        <f t="shared" si="7"/>
        <v>0</v>
      </c>
      <c r="BK110" s="58">
        <f t="shared" si="8"/>
        <v>8</v>
      </c>
      <c r="BL110" s="58">
        <f t="shared" si="9"/>
        <v>0</v>
      </c>
      <c r="BM110" s="6">
        <f t="shared" si="10"/>
        <v>0</v>
      </c>
      <c r="BN110" s="26">
        <f t="shared" si="11"/>
        <v>39</v>
      </c>
    </row>
    <row r="111" spans="1:66" ht="15">
      <c r="A111" s="45" t="s">
        <v>407</v>
      </c>
      <c r="B111" s="45" t="s">
        <v>15</v>
      </c>
      <c r="C111" s="58"/>
      <c r="E111" s="58"/>
      <c r="G111" s="58"/>
      <c r="I111" s="58"/>
      <c r="K111" s="58">
        <v>10</v>
      </c>
      <c r="L111" s="5">
        <v>26</v>
      </c>
      <c r="M111" s="58">
        <v>18</v>
      </c>
      <c r="N111" s="5">
        <v>13</v>
      </c>
      <c r="O111" s="58"/>
      <c r="Q111" s="58"/>
      <c r="S111" s="58"/>
      <c r="U111" s="58">
        <v>25</v>
      </c>
      <c r="V111" s="15">
        <v>6</v>
      </c>
      <c r="W111" s="58"/>
      <c r="Y111" s="58"/>
      <c r="AA111" s="58"/>
      <c r="AC111" s="62">
        <v>59</v>
      </c>
      <c r="AE111" s="62"/>
      <c r="AG111" s="62"/>
      <c r="AI111" s="62"/>
      <c r="AK111" s="62"/>
      <c r="AM111" s="62"/>
      <c r="AO111" s="62"/>
      <c r="AQ111" s="62"/>
      <c r="AS111" s="62"/>
      <c r="AU111" s="62"/>
      <c r="AW111" s="62"/>
      <c r="AY111" s="62"/>
      <c r="BA111" s="62"/>
      <c r="BC111" s="58">
        <v>20</v>
      </c>
      <c r="BD111" s="57">
        <v>11</v>
      </c>
      <c r="BI111" s="58">
        <f t="shared" si="6"/>
        <v>56</v>
      </c>
      <c r="BJ111" s="58">
        <f t="shared" si="7"/>
        <v>0</v>
      </c>
      <c r="BK111" s="58">
        <f t="shared" si="8"/>
        <v>56</v>
      </c>
      <c r="BL111" s="58">
        <f t="shared" si="9"/>
        <v>0</v>
      </c>
      <c r="BM111" s="6">
        <f t="shared" si="10"/>
        <v>0</v>
      </c>
      <c r="BN111" s="26">
        <f t="shared" si="11"/>
        <v>0</v>
      </c>
    </row>
    <row r="112" spans="1:66" ht="15">
      <c r="A112" s="45" t="s">
        <v>222</v>
      </c>
      <c r="B112" s="64" t="s">
        <v>11</v>
      </c>
      <c r="C112" s="27" t="s">
        <v>7</v>
      </c>
      <c r="G112" s="58"/>
      <c r="I112" s="58"/>
      <c r="K112" s="27">
        <v>55</v>
      </c>
      <c r="M112" s="27"/>
      <c r="O112" s="62">
        <v>50</v>
      </c>
      <c r="Q112" s="62"/>
      <c r="S112" s="62"/>
      <c r="U112" s="62"/>
      <c r="W112" s="62"/>
      <c r="Y112" s="62"/>
      <c r="AA112" s="62" t="s">
        <v>7</v>
      </c>
      <c r="AC112" s="62"/>
      <c r="AE112" s="62">
        <v>34</v>
      </c>
      <c r="AG112" s="62"/>
      <c r="AI112" s="62"/>
      <c r="AK112" s="62"/>
      <c r="AM112" s="62"/>
      <c r="AO112" s="62"/>
      <c r="AQ112" s="58">
        <v>12</v>
      </c>
      <c r="AR112" s="23">
        <v>22</v>
      </c>
      <c r="AS112" s="62"/>
      <c r="AU112" s="58">
        <v>13</v>
      </c>
      <c r="AV112" s="57">
        <v>20</v>
      </c>
      <c r="BC112" s="62" t="s">
        <v>7</v>
      </c>
      <c r="BE112" s="58" t="s">
        <v>7</v>
      </c>
      <c r="BG112" s="58">
        <v>10</v>
      </c>
      <c r="BH112" s="57">
        <v>26</v>
      </c>
      <c r="BI112" s="58">
        <f t="shared" si="6"/>
        <v>68</v>
      </c>
      <c r="BJ112" s="58">
        <f t="shared" si="7"/>
        <v>68</v>
      </c>
      <c r="BK112" s="58">
        <f t="shared" si="8"/>
        <v>0</v>
      </c>
      <c r="BL112" s="58">
        <f t="shared" si="9"/>
        <v>0</v>
      </c>
      <c r="BM112" s="6">
        <f t="shared" si="10"/>
        <v>0</v>
      </c>
      <c r="BN112" s="26">
        <f t="shared" si="11"/>
        <v>0</v>
      </c>
    </row>
    <row r="113" spans="1:66" ht="15">
      <c r="A113" s="60" t="s">
        <v>282</v>
      </c>
      <c r="B113" s="64" t="s">
        <v>13</v>
      </c>
      <c r="C113" s="22"/>
      <c r="E113" s="58">
        <v>29</v>
      </c>
      <c r="F113" s="5">
        <v>2</v>
      </c>
      <c r="G113" s="25">
        <v>26</v>
      </c>
      <c r="H113" s="5">
        <v>5</v>
      </c>
      <c r="I113" s="25">
        <v>20</v>
      </c>
      <c r="J113" s="5">
        <v>11</v>
      </c>
      <c r="K113" s="25"/>
      <c r="M113" s="25"/>
      <c r="O113" s="25"/>
      <c r="Q113" s="58">
        <v>2</v>
      </c>
      <c r="R113" s="15">
        <v>80</v>
      </c>
      <c r="S113" s="58">
        <v>10</v>
      </c>
      <c r="T113" s="15">
        <v>26</v>
      </c>
      <c r="U113" s="58"/>
      <c r="W113" s="58">
        <v>9</v>
      </c>
      <c r="X113" s="23">
        <v>29</v>
      </c>
      <c r="Y113" s="58"/>
      <c r="AA113" s="58"/>
      <c r="AC113" s="58"/>
      <c r="AE113" s="58"/>
      <c r="AG113" s="25" t="s">
        <v>19</v>
      </c>
      <c r="AI113" s="62" t="s">
        <v>332</v>
      </c>
      <c r="AK113" s="62"/>
      <c r="AM113" s="62"/>
      <c r="AO113" s="62"/>
      <c r="AQ113" s="62"/>
      <c r="AS113" s="62"/>
      <c r="AU113" s="62"/>
      <c r="AW113" s="62"/>
      <c r="AY113" s="62"/>
      <c r="BA113" s="62"/>
      <c r="BC113" s="62"/>
      <c r="BI113" s="58">
        <f t="shared" si="6"/>
        <v>153</v>
      </c>
      <c r="BJ113" s="58">
        <f t="shared" si="7"/>
        <v>0</v>
      </c>
      <c r="BK113" s="58">
        <f t="shared" si="8"/>
        <v>0</v>
      </c>
      <c r="BL113" s="58">
        <f t="shared" si="9"/>
        <v>96</v>
      </c>
      <c r="BM113" s="6">
        <f t="shared" si="10"/>
        <v>57</v>
      </c>
      <c r="BN113" s="26">
        <f t="shared" si="11"/>
        <v>0</v>
      </c>
    </row>
    <row r="114" spans="1:66" ht="15">
      <c r="A114" s="45" t="s">
        <v>420</v>
      </c>
      <c r="B114" s="29" t="s">
        <v>397</v>
      </c>
      <c r="C114" s="58"/>
      <c r="E114" s="58"/>
      <c r="G114" s="58"/>
      <c r="I114" s="58"/>
      <c r="K114" s="27">
        <v>60</v>
      </c>
      <c r="M114" s="27"/>
      <c r="O114" s="27"/>
      <c r="Q114" s="27"/>
      <c r="S114" s="27"/>
      <c r="U114" s="27"/>
      <c r="W114" s="27"/>
      <c r="Y114" s="27"/>
      <c r="AA114" s="27"/>
      <c r="AC114" s="27"/>
      <c r="AE114" s="27"/>
      <c r="AG114" s="27"/>
      <c r="AI114" s="27"/>
      <c r="AK114" s="27"/>
      <c r="AM114" s="27"/>
      <c r="AO114" s="27"/>
      <c r="AQ114" s="27"/>
      <c r="AS114" s="27"/>
      <c r="AU114" s="27"/>
      <c r="AW114" s="27"/>
      <c r="AY114" s="27"/>
      <c r="BA114" s="27"/>
      <c r="BC114" s="27"/>
      <c r="BI114" s="58">
        <f t="shared" si="6"/>
        <v>0</v>
      </c>
      <c r="BJ114" s="58">
        <f t="shared" si="7"/>
        <v>0</v>
      </c>
      <c r="BK114" s="58">
        <f t="shared" si="8"/>
        <v>0</v>
      </c>
      <c r="BL114" s="58">
        <f t="shared" si="9"/>
        <v>0</v>
      </c>
      <c r="BM114" s="6">
        <f t="shared" si="10"/>
        <v>0</v>
      </c>
      <c r="BN114" s="26">
        <f t="shared" si="11"/>
        <v>0</v>
      </c>
    </row>
    <row r="115" spans="1:66" ht="15">
      <c r="A115" s="60" t="s">
        <v>283</v>
      </c>
      <c r="B115" s="64" t="s">
        <v>14</v>
      </c>
      <c r="C115" s="58"/>
      <c r="E115" s="27">
        <v>53</v>
      </c>
      <c r="G115" s="58"/>
      <c r="I115" s="58"/>
      <c r="K115" s="58"/>
      <c r="M115" s="58"/>
      <c r="O115" s="58"/>
      <c r="Q115" s="58"/>
      <c r="S115" s="58"/>
      <c r="U115" s="58"/>
      <c r="W115" s="58"/>
      <c r="Y115" s="58"/>
      <c r="AA115" s="58"/>
      <c r="AC115" s="58"/>
      <c r="AE115" s="58"/>
      <c r="AG115" s="58"/>
      <c r="AI115" s="58"/>
      <c r="AK115" s="58"/>
      <c r="AM115" s="58"/>
      <c r="AO115" s="58"/>
      <c r="AQ115" s="58"/>
      <c r="AS115" s="58"/>
      <c r="BI115" s="58">
        <f t="shared" si="6"/>
        <v>0</v>
      </c>
      <c r="BJ115" s="58">
        <f t="shared" si="7"/>
        <v>0</v>
      </c>
      <c r="BK115" s="58">
        <f t="shared" si="8"/>
        <v>0</v>
      </c>
      <c r="BL115" s="58">
        <f t="shared" si="9"/>
        <v>0</v>
      </c>
      <c r="BM115" s="6">
        <f t="shared" si="10"/>
        <v>0</v>
      </c>
      <c r="BN115" s="26">
        <f t="shared" si="11"/>
        <v>0</v>
      </c>
    </row>
    <row r="116" spans="1:66" ht="15">
      <c r="A116" s="60" t="s">
        <v>284</v>
      </c>
      <c r="B116" s="64" t="s">
        <v>10</v>
      </c>
      <c r="C116" s="58"/>
      <c r="E116" s="27">
        <v>39</v>
      </c>
      <c r="G116" s="27">
        <v>59</v>
      </c>
      <c r="I116" s="27">
        <v>37</v>
      </c>
      <c r="K116" s="27"/>
      <c r="M116" s="27"/>
      <c r="O116" s="27"/>
      <c r="Q116" s="27"/>
      <c r="S116" s="62">
        <v>40</v>
      </c>
      <c r="U116" s="62"/>
      <c r="W116" s="58">
        <v>24</v>
      </c>
      <c r="X116" s="23">
        <v>7</v>
      </c>
      <c r="Y116" s="58"/>
      <c r="AA116" s="58"/>
      <c r="AC116" s="58"/>
      <c r="AE116" s="58"/>
      <c r="AG116" s="25">
        <v>18</v>
      </c>
      <c r="AH116" s="23">
        <v>13</v>
      </c>
      <c r="AI116" s="58">
        <v>27</v>
      </c>
      <c r="AJ116" s="23">
        <v>4</v>
      </c>
      <c r="AK116" s="58"/>
      <c r="AM116" s="62" t="s">
        <v>332</v>
      </c>
      <c r="AO116" s="62" t="s">
        <v>332</v>
      </c>
      <c r="AQ116" s="58"/>
      <c r="AS116" s="58"/>
      <c r="BI116" s="58">
        <f t="shared" si="6"/>
        <v>24</v>
      </c>
      <c r="BJ116" s="58">
        <f t="shared" si="7"/>
        <v>0</v>
      </c>
      <c r="BK116" s="58">
        <f t="shared" si="8"/>
        <v>0</v>
      </c>
      <c r="BL116" s="58">
        <f t="shared" si="9"/>
        <v>0</v>
      </c>
      <c r="BM116" s="6">
        <f t="shared" si="10"/>
        <v>11</v>
      </c>
      <c r="BN116" s="26">
        <f t="shared" si="11"/>
        <v>13</v>
      </c>
    </row>
    <row r="117" spans="1:66" ht="15">
      <c r="A117" s="60" t="s">
        <v>568</v>
      </c>
      <c r="B117" s="60" t="s">
        <v>17</v>
      </c>
      <c r="C117" s="58"/>
      <c r="E117" s="58"/>
      <c r="G117" s="58"/>
      <c r="I117" s="58"/>
      <c r="K117" s="58"/>
      <c r="M117" s="58"/>
      <c r="O117" s="58"/>
      <c r="Q117" s="58"/>
      <c r="S117" s="58"/>
      <c r="U117" s="58"/>
      <c r="W117" s="58"/>
      <c r="Y117" s="58"/>
      <c r="AA117" s="58"/>
      <c r="AC117" s="58"/>
      <c r="AE117" s="58"/>
      <c r="AG117" s="58"/>
      <c r="AI117" s="62">
        <v>46</v>
      </c>
      <c r="AK117" s="62"/>
      <c r="AM117" s="62"/>
      <c r="AO117" s="62"/>
      <c r="AQ117" s="62"/>
      <c r="AS117" s="62"/>
      <c r="AU117" s="62"/>
      <c r="AW117" s="62">
        <v>57</v>
      </c>
      <c r="AY117" s="62">
        <v>35</v>
      </c>
      <c r="BA117" s="62"/>
      <c r="BC117" s="62"/>
      <c r="BI117" s="58">
        <f t="shared" si="6"/>
        <v>0</v>
      </c>
      <c r="BJ117" s="58">
        <f t="shared" si="7"/>
        <v>0</v>
      </c>
      <c r="BK117" s="58">
        <f t="shared" si="8"/>
        <v>0</v>
      </c>
      <c r="BL117" s="58">
        <f t="shared" si="9"/>
        <v>0</v>
      </c>
      <c r="BM117" s="6">
        <f t="shared" si="10"/>
        <v>0</v>
      </c>
      <c r="BN117" s="26">
        <f t="shared" si="11"/>
        <v>0</v>
      </c>
    </row>
    <row r="118" spans="1:66" ht="15">
      <c r="A118" s="60" t="s">
        <v>571</v>
      </c>
      <c r="B118" s="60" t="s">
        <v>13</v>
      </c>
      <c r="C118" s="58"/>
      <c r="D118" s="57"/>
      <c r="E118" s="58"/>
      <c r="F118" s="57"/>
      <c r="G118" s="58"/>
      <c r="H118" s="57"/>
      <c r="I118" s="58"/>
      <c r="J118" s="57"/>
      <c r="K118" s="58"/>
      <c r="L118" s="57"/>
      <c r="M118" s="58"/>
      <c r="N118" s="57"/>
      <c r="O118" s="58"/>
      <c r="P118" s="57"/>
      <c r="Q118" s="58"/>
      <c r="R118" s="57"/>
      <c r="S118" s="58"/>
      <c r="T118" s="57"/>
      <c r="U118" s="58"/>
      <c r="V118" s="57"/>
      <c r="W118" s="58"/>
      <c r="X118" s="57"/>
      <c r="Y118" s="58"/>
      <c r="Z118" s="57"/>
      <c r="AA118" s="58"/>
      <c r="AB118" s="57"/>
      <c r="AC118" s="58"/>
      <c r="AD118" s="57"/>
      <c r="AE118" s="58"/>
      <c r="AF118" s="57"/>
      <c r="AG118" s="58"/>
      <c r="AH118" s="57"/>
      <c r="AI118" s="58"/>
      <c r="AJ118" s="57"/>
      <c r="AK118" s="62" t="s">
        <v>7</v>
      </c>
      <c r="AL118" s="57"/>
      <c r="AM118" s="62"/>
      <c r="AN118" s="57"/>
      <c r="AO118" s="62"/>
      <c r="AP118" s="57"/>
      <c r="AQ118" s="62"/>
      <c r="AR118" s="57"/>
      <c r="AS118" s="62"/>
      <c r="AT118" s="57"/>
      <c r="AU118" s="62"/>
      <c r="AW118" s="62"/>
      <c r="AY118" s="62"/>
      <c r="BA118" s="62"/>
      <c r="BC118" s="62"/>
      <c r="BI118" s="58">
        <f t="shared" si="6"/>
        <v>0</v>
      </c>
      <c r="BJ118" s="58">
        <f t="shared" si="7"/>
        <v>0</v>
      </c>
      <c r="BK118" s="58">
        <f t="shared" si="8"/>
        <v>0</v>
      </c>
      <c r="BL118" s="58">
        <f t="shared" si="9"/>
        <v>0</v>
      </c>
      <c r="BM118" s="6">
        <f t="shared" si="10"/>
        <v>0</v>
      </c>
      <c r="BN118" s="26">
        <f t="shared" si="11"/>
        <v>0</v>
      </c>
    </row>
    <row r="119" spans="1:66" ht="15">
      <c r="A119" s="45" t="s">
        <v>171</v>
      </c>
      <c r="B119" s="64" t="s">
        <v>109</v>
      </c>
      <c r="C119" s="58">
        <v>3</v>
      </c>
      <c r="D119" s="5">
        <v>60</v>
      </c>
      <c r="E119" s="6">
        <v>11</v>
      </c>
      <c r="F119" s="5">
        <v>24</v>
      </c>
      <c r="G119" s="25">
        <v>22</v>
      </c>
      <c r="H119" s="5">
        <v>9</v>
      </c>
      <c r="I119" s="25">
        <v>11</v>
      </c>
      <c r="J119" s="5">
        <v>24</v>
      </c>
      <c r="K119" s="58">
        <v>18</v>
      </c>
      <c r="L119" s="5">
        <v>13</v>
      </c>
      <c r="M119" s="58">
        <v>19</v>
      </c>
      <c r="N119" s="5">
        <v>12</v>
      </c>
      <c r="O119" s="58">
        <v>18</v>
      </c>
      <c r="P119" s="5">
        <v>13</v>
      </c>
      <c r="Q119" s="58">
        <v>18</v>
      </c>
      <c r="R119" s="15">
        <v>13</v>
      </c>
      <c r="S119" s="62">
        <v>48</v>
      </c>
      <c r="U119" s="58">
        <v>20</v>
      </c>
      <c r="V119" s="15">
        <v>11</v>
      </c>
      <c r="W119" s="58"/>
      <c r="Y119" s="58">
        <v>1</v>
      </c>
      <c r="Z119" s="23">
        <v>100</v>
      </c>
      <c r="AA119" s="58">
        <v>2</v>
      </c>
      <c r="AB119" s="23">
        <v>80</v>
      </c>
      <c r="AC119" s="58">
        <v>5</v>
      </c>
      <c r="AD119" s="23">
        <v>45</v>
      </c>
      <c r="AE119" s="58">
        <v>1</v>
      </c>
      <c r="AF119" s="23">
        <v>100</v>
      </c>
      <c r="AG119" s="25">
        <v>1</v>
      </c>
      <c r="AH119" s="23">
        <v>100</v>
      </c>
      <c r="AI119" s="58">
        <v>12</v>
      </c>
      <c r="AJ119" s="23">
        <v>22</v>
      </c>
      <c r="AK119" s="58">
        <v>1</v>
      </c>
      <c r="AL119" s="23">
        <v>100</v>
      </c>
      <c r="AM119" s="58">
        <v>1</v>
      </c>
      <c r="AN119" s="23">
        <v>100</v>
      </c>
      <c r="AO119" s="58">
        <v>11</v>
      </c>
      <c r="AP119" s="23">
        <v>24</v>
      </c>
      <c r="AQ119" s="58">
        <v>2</v>
      </c>
      <c r="AR119" s="23">
        <v>80</v>
      </c>
      <c r="AS119" s="58">
        <v>1</v>
      </c>
      <c r="AT119" s="23">
        <v>100</v>
      </c>
      <c r="AU119" s="58">
        <v>5</v>
      </c>
      <c r="AV119" s="57">
        <v>45</v>
      </c>
      <c r="AW119" s="58">
        <v>28</v>
      </c>
      <c r="AX119" s="57">
        <v>3</v>
      </c>
      <c r="AY119" s="58">
        <v>1</v>
      </c>
      <c r="AZ119" s="57">
        <v>100</v>
      </c>
      <c r="BA119" s="58">
        <v>5</v>
      </c>
      <c r="BB119" s="57">
        <v>45</v>
      </c>
      <c r="BC119" s="58">
        <v>10</v>
      </c>
      <c r="BD119" s="57">
        <v>26</v>
      </c>
      <c r="BE119" s="58">
        <v>5</v>
      </c>
      <c r="BF119" s="57">
        <v>45</v>
      </c>
      <c r="BG119" s="62" t="s">
        <v>7</v>
      </c>
      <c r="BI119" s="58">
        <f t="shared" si="6"/>
        <v>1294</v>
      </c>
      <c r="BJ119" s="58">
        <f t="shared" si="7"/>
        <v>478</v>
      </c>
      <c r="BK119" s="58">
        <f t="shared" si="8"/>
        <v>107</v>
      </c>
      <c r="BL119" s="6">
        <f t="shared" si="9"/>
        <v>191</v>
      </c>
      <c r="BM119" s="6">
        <f t="shared" si="10"/>
        <v>73</v>
      </c>
      <c r="BN119" s="26">
        <f t="shared" si="11"/>
        <v>345</v>
      </c>
    </row>
    <row r="120" spans="1:66" ht="15">
      <c r="A120" s="28" t="s">
        <v>246</v>
      </c>
      <c r="B120" s="64" t="s">
        <v>4</v>
      </c>
      <c r="C120" s="27">
        <v>47</v>
      </c>
      <c r="E120" s="58"/>
      <c r="G120" s="58"/>
      <c r="I120" s="58"/>
      <c r="K120" s="58"/>
      <c r="M120" s="58"/>
      <c r="O120" s="58"/>
      <c r="Q120" s="58"/>
      <c r="S120" s="58"/>
      <c r="U120" s="58"/>
      <c r="W120" s="58"/>
      <c r="Y120" s="58"/>
      <c r="AA120" s="58"/>
      <c r="AC120" s="58"/>
      <c r="AE120" s="58"/>
      <c r="AG120" s="58"/>
      <c r="AI120" s="58"/>
      <c r="AK120" s="58"/>
      <c r="AM120" s="58"/>
      <c r="AO120" s="58"/>
      <c r="AQ120" s="58"/>
      <c r="AS120" s="58"/>
      <c r="BI120" s="58">
        <f t="shared" si="6"/>
        <v>0</v>
      </c>
      <c r="BJ120" s="58">
        <f t="shared" si="7"/>
        <v>0</v>
      </c>
      <c r="BK120" s="58">
        <f t="shared" si="8"/>
        <v>0</v>
      </c>
      <c r="BL120" s="6">
        <f t="shared" si="9"/>
        <v>0</v>
      </c>
      <c r="BM120" s="6">
        <f t="shared" si="10"/>
        <v>0</v>
      </c>
      <c r="BN120" s="26">
        <f t="shared" si="11"/>
        <v>0</v>
      </c>
    </row>
    <row r="121" spans="1:66" ht="15">
      <c r="A121" s="61" t="s">
        <v>463</v>
      </c>
      <c r="B121" s="45" t="s">
        <v>5</v>
      </c>
      <c r="C121" s="58"/>
      <c r="E121" s="58"/>
      <c r="G121" s="58"/>
      <c r="I121" s="58"/>
      <c r="K121" s="58"/>
      <c r="M121" s="58"/>
      <c r="O121" s="58"/>
      <c r="Q121" s="58"/>
      <c r="S121" s="58"/>
      <c r="U121" s="62">
        <v>48</v>
      </c>
      <c r="W121" s="62"/>
      <c r="Y121" s="62"/>
      <c r="AA121" s="62"/>
      <c r="AC121" s="62"/>
      <c r="AE121" s="62"/>
      <c r="AG121" s="62"/>
      <c r="AI121" s="62"/>
      <c r="AK121" s="62"/>
      <c r="AM121" s="62"/>
      <c r="AO121" s="62"/>
      <c r="AQ121" s="62"/>
      <c r="AS121" s="62"/>
      <c r="AU121" s="62"/>
      <c r="AW121" s="62"/>
      <c r="AY121" s="62"/>
      <c r="BA121" s="62"/>
      <c r="BC121" s="62">
        <v>42</v>
      </c>
      <c r="BI121" s="58">
        <f t="shared" si="6"/>
        <v>0</v>
      </c>
      <c r="BJ121" s="58">
        <f t="shared" si="7"/>
        <v>0</v>
      </c>
      <c r="BK121" s="58">
        <f t="shared" si="8"/>
        <v>0</v>
      </c>
      <c r="BL121" s="6">
        <f t="shared" si="9"/>
        <v>0</v>
      </c>
      <c r="BM121" s="6">
        <f t="shared" si="10"/>
        <v>0</v>
      </c>
      <c r="BN121" s="26">
        <f t="shared" si="11"/>
        <v>0</v>
      </c>
    </row>
    <row r="122" spans="1:66" ht="15">
      <c r="A122" s="45" t="s">
        <v>348</v>
      </c>
      <c r="B122" s="64" t="s">
        <v>14</v>
      </c>
      <c r="C122" s="58"/>
      <c r="G122" s="27">
        <v>45</v>
      </c>
      <c r="I122" s="25">
        <v>26</v>
      </c>
      <c r="J122" s="5">
        <v>5</v>
      </c>
      <c r="K122" s="25"/>
      <c r="M122" s="25"/>
      <c r="O122" s="25"/>
      <c r="Q122" s="62">
        <v>50</v>
      </c>
      <c r="S122" s="62">
        <v>53</v>
      </c>
      <c r="U122" s="62"/>
      <c r="W122" s="62">
        <v>40</v>
      </c>
      <c r="Y122" s="62"/>
      <c r="AA122" s="62"/>
      <c r="AC122" s="62"/>
      <c r="AE122" s="62"/>
      <c r="AG122" s="62"/>
      <c r="AI122" s="62"/>
      <c r="AK122" s="62"/>
      <c r="AM122" s="62" t="s">
        <v>332</v>
      </c>
      <c r="AO122" s="62">
        <v>44</v>
      </c>
      <c r="AQ122" s="62"/>
      <c r="AS122" s="62"/>
      <c r="AU122" s="62"/>
      <c r="AW122" s="62">
        <v>44</v>
      </c>
      <c r="AY122" s="62"/>
      <c r="BA122" s="62" t="s">
        <v>332</v>
      </c>
      <c r="BC122" s="62"/>
      <c r="BI122" s="58">
        <f t="shared" si="6"/>
        <v>5</v>
      </c>
      <c r="BJ122" s="58">
        <f t="shared" si="7"/>
        <v>0</v>
      </c>
      <c r="BK122" s="58">
        <f t="shared" si="8"/>
        <v>0</v>
      </c>
      <c r="BL122" s="6">
        <f t="shared" si="9"/>
        <v>5</v>
      </c>
      <c r="BM122" s="6">
        <f t="shared" si="10"/>
        <v>0</v>
      </c>
      <c r="BN122" s="26">
        <f t="shared" si="11"/>
        <v>0</v>
      </c>
    </row>
    <row r="123" spans="1:66" ht="15">
      <c r="A123" s="60" t="s">
        <v>285</v>
      </c>
      <c r="B123" s="64" t="s">
        <v>5</v>
      </c>
      <c r="C123" s="58"/>
      <c r="E123" s="58">
        <v>6</v>
      </c>
      <c r="F123" s="5">
        <v>40</v>
      </c>
      <c r="G123" s="25">
        <v>11</v>
      </c>
      <c r="H123" s="5">
        <v>24</v>
      </c>
      <c r="I123" s="25">
        <v>15</v>
      </c>
      <c r="J123" s="5">
        <v>16</v>
      </c>
      <c r="K123" s="25"/>
      <c r="M123" s="25"/>
      <c r="O123" s="25"/>
      <c r="Q123" s="58">
        <v>10</v>
      </c>
      <c r="R123" s="15">
        <v>26</v>
      </c>
      <c r="S123" s="58">
        <v>4</v>
      </c>
      <c r="T123" s="15">
        <v>50</v>
      </c>
      <c r="U123" s="58"/>
      <c r="W123" s="62" t="s">
        <v>332</v>
      </c>
      <c r="Y123" s="62"/>
      <c r="AA123" s="62"/>
      <c r="AC123" s="62"/>
      <c r="AE123" s="62"/>
      <c r="AG123" s="35" t="s">
        <v>469</v>
      </c>
      <c r="AI123" s="58">
        <v>1</v>
      </c>
      <c r="AJ123" s="23">
        <v>100</v>
      </c>
      <c r="AK123" s="58"/>
      <c r="AM123" s="62" t="s">
        <v>332</v>
      </c>
      <c r="AO123" s="58">
        <v>9</v>
      </c>
      <c r="AP123" s="23">
        <v>29</v>
      </c>
      <c r="AQ123" s="58"/>
      <c r="AS123" s="58"/>
      <c r="AW123" s="58">
        <v>3</v>
      </c>
      <c r="AX123" s="57">
        <v>60</v>
      </c>
      <c r="BA123" s="58">
        <v>12</v>
      </c>
      <c r="BB123" s="57">
        <v>22</v>
      </c>
      <c r="BI123" s="58">
        <f t="shared" si="6"/>
        <v>367</v>
      </c>
      <c r="BJ123" s="58">
        <f t="shared" si="7"/>
        <v>0</v>
      </c>
      <c r="BK123" s="58">
        <f t="shared" si="8"/>
        <v>0</v>
      </c>
      <c r="BL123" s="6">
        <f t="shared" si="9"/>
        <v>88</v>
      </c>
      <c r="BM123" s="6">
        <f t="shared" si="10"/>
        <v>279</v>
      </c>
      <c r="BN123" s="26">
        <f t="shared" si="11"/>
        <v>0</v>
      </c>
    </row>
    <row r="124" spans="1:66" ht="15">
      <c r="A124" s="45" t="s">
        <v>414</v>
      </c>
      <c r="B124" s="45" t="s">
        <v>4</v>
      </c>
      <c r="C124" s="58"/>
      <c r="E124" s="58"/>
      <c r="G124" s="58"/>
      <c r="I124" s="58"/>
      <c r="K124" s="27">
        <v>39</v>
      </c>
      <c r="M124" s="27" t="s">
        <v>7</v>
      </c>
      <c r="O124" s="62">
        <v>40</v>
      </c>
      <c r="Q124" s="62"/>
      <c r="S124" s="62"/>
      <c r="U124" s="62" t="s">
        <v>7</v>
      </c>
      <c r="W124" s="62"/>
      <c r="Y124" s="62"/>
      <c r="AA124" s="62">
        <v>53</v>
      </c>
      <c r="AC124" s="62">
        <v>36</v>
      </c>
      <c r="AE124" s="62">
        <v>31</v>
      </c>
      <c r="AG124" s="62"/>
      <c r="AI124" s="62"/>
      <c r="AK124" s="62" t="s">
        <v>7</v>
      </c>
      <c r="AM124" s="62"/>
      <c r="AO124" s="62"/>
      <c r="AQ124" s="62">
        <v>52</v>
      </c>
      <c r="AS124" s="62"/>
      <c r="AU124" s="62">
        <v>35</v>
      </c>
      <c r="AW124" s="62"/>
      <c r="AY124" s="58">
        <v>23</v>
      </c>
      <c r="AZ124" s="57">
        <v>8</v>
      </c>
      <c r="BC124" s="62" t="s">
        <v>7</v>
      </c>
      <c r="BE124" s="58" t="s">
        <v>7</v>
      </c>
      <c r="BG124" s="62">
        <v>42</v>
      </c>
      <c r="BI124" s="58">
        <f t="shared" si="6"/>
        <v>8</v>
      </c>
      <c r="BJ124" s="58">
        <f t="shared" si="7"/>
        <v>0</v>
      </c>
      <c r="BK124" s="58">
        <f t="shared" si="8"/>
        <v>0</v>
      </c>
      <c r="BL124" s="6">
        <f t="shared" si="9"/>
        <v>0</v>
      </c>
      <c r="BM124" s="6">
        <f t="shared" si="10"/>
        <v>0</v>
      </c>
      <c r="BN124" s="26">
        <f t="shared" si="11"/>
        <v>8</v>
      </c>
    </row>
    <row r="125" spans="1:66" ht="15">
      <c r="A125" s="60" t="s">
        <v>286</v>
      </c>
      <c r="B125" s="64" t="s">
        <v>8</v>
      </c>
      <c r="E125" s="58">
        <v>10</v>
      </c>
      <c r="F125" s="5">
        <v>26</v>
      </c>
      <c r="G125" s="25">
        <v>10</v>
      </c>
      <c r="H125" s="5">
        <v>26</v>
      </c>
      <c r="I125" s="27">
        <v>35</v>
      </c>
      <c r="K125" s="27"/>
      <c r="M125" s="27"/>
      <c r="O125" s="27"/>
      <c r="Q125" s="62">
        <v>32</v>
      </c>
      <c r="S125" s="62">
        <v>42</v>
      </c>
      <c r="U125" s="62"/>
      <c r="W125" s="58">
        <v>4</v>
      </c>
      <c r="X125" s="23">
        <v>50</v>
      </c>
      <c r="Y125" s="58"/>
      <c r="AA125" s="58"/>
      <c r="AC125" s="58"/>
      <c r="AE125" s="58"/>
      <c r="AG125" s="58"/>
      <c r="AI125" s="58"/>
      <c r="AK125" s="58"/>
      <c r="AM125" s="62" t="s">
        <v>332</v>
      </c>
      <c r="AO125" s="58">
        <v>22</v>
      </c>
      <c r="AP125" s="23">
        <v>9</v>
      </c>
      <c r="AQ125" s="58"/>
      <c r="AS125" s="58"/>
      <c r="AW125" s="58">
        <v>19</v>
      </c>
      <c r="AX125" s="57">
        <v>12</v>
      </c>
      <c r="BA125" s="62">
        <v>35</v>
      </c>
      <c r="BC125" s="62"/>
      <c r="BI125" s="58">
        <f t="shared" si="6"/>
        <v>123</v>
      </c>
      <c r="BJ125" s="58">
        <f t="shared" si="7"/>
        <v>0</v>
      </c>
      <c r="BK125" s="58">
        <f t="shared" si="8"/>
        <v>0</v>
      </c>
      <c r="BL125" s="6">
        <f t="shared" si="9"/>
        <v>26</v>
      </c>
      <c r="BM125" s="6">
        <f t="shared" si="10"/>
        <v>97</v>
      </c>
      <c r="BN125" s="26">
        <f t="shared" si="11"/>
        <v>0</v>
      </c>
    </row>
    <row r="126" spans="1:66" ht="15">
      <c r="A126" s="45" t="s">
        <v>241</v>
      </c>
      <c r="B126" s="64" t="s">
        <v>14</v>
      </c>
      <c r="C126" s="27" t="s">
        <v>7</v>
      </c>
      <c r="E126" s="58"/>
      <c r="G126" s="62"/>
      <c r="I126" s="62"/>
      <c r="K126" s="62"/>
      <c r="M126" s="27">
        <v>47</v>
      </c>
      <c r="O126" s="62" t="s">
        <v>7</v>
      </c>
      <c r="Q126" s="62"/>
      <c r="S126" s="62"/>
      <c r="U126" s="62" t="s">
        <v>7</v>
      </c>
      <c r="W126" s="62"/>
      <c r="Y126" s="62"/>
      <c r="AA126" s="62"/>
      <c r="AC126" s="62"/>
      <c r="AE126" s="62"/>
      <c r="AG126" s="62"/>
      <c r="AI126" s="62"/>
      <c r="AK126" s="62">
        <v>47</v>
      </c>
      <c r="AM126" s="62"/>
      <c r="AO126" s="62"/>
      <c r="AQ126" s="62" t="s">
        <v>7</v>
      </c>
      <c r="AS126" s="62"/>
      <c r="AU126" s="62"/>
      <c r="AW126" s="62"/>
      <c r="AY126" s="62"/>
      <c r="BA126" s="62"/>
      <c r="BC126" s="62">
        <v>44</v>
      </c>
      <c r="BE126" s="58">
        <v>19</v>
      </c>
      <c r="BF126" s="57">
        <v>12</v>
      </c>
      <c r="BG126" s="62">
        <v>47</v>
      </c>
      <c r="BI126" s="58">
        <f t="shared" si="6"/>
        <v>12</v>
      </c>
      <c r="BJ126" s="58">
        <f t="shared" si="7"/>
        <v>0</v>
      </c>
      <c r="BK126" s="58">
        <f t="shared" si="8"/>
        <v>0</v>
      </c>
      <c r="BL126" s="6">
        <f t="shared" si="9"/>
        <v>0</v>
      </c>
      <c r="BM126" s="6">
        <f t="shared" si="10"/>
        <v>0</v>
      </c>
      <c r="BN126" s="26">
        <f t="shared" si="11"/>
        <v>12</v>
      </c>
    </row>
    <row r="127" spans="1:66" ht="15">
      <c r="A127" s="45" t="s">
        <v>196</v>
      </c>
      <c r="B127" s="64" t="s">
        <v>3</v>
      </c>
      <c r="C127" s="58">
        <v>22</v>
      </c>
      <c r="D127" s="5">
        <v>9</v>
      </c>
      <c r="G127" s="58"/>
      <c r="I127" s="62"/>
      <c r="K127" s="62"/>
      <c r="M127" s="62"/>
      <c r="O127" s="58">
        <v>19</v>
      </c>
      <c r="P127" s="5">
        <v>12</v>
      </c>
      <c r="Q127" s="58"/>
      <c r="S127" s="58"/>
      <c r="U127" s="58"/>
      <c r="W127" s="58"/>
      <c r="Y127" s="58"/>
      <c r="AA127" s="62">
        <v>43</v>
      </c>
      <c r="AC127" s="62"/>
      <c r="AE127" s="62">
        <v>35</v>
      </c>
      <c r="AG127" s="62"/>
      <c r="AI127" s="62"/>
      <c r="AK127" s="58">
        <v>26</v>
      </c>
      <c r="AL127" s="23">
        <v>5</v>
      </c>
      <c r="AM127" s="58"/>
      <c r="AO127" s="58"/>
      <c r="AQ127" s="62">
        <v>33</v>
      </c>
      <c r="AS127" s="58"/>
      <c r="AU127" s="58">
        <v>24</v>
      </c>
      <c r="AV127" s="57">
        <v>7</v>
      </c>
      <c r="BG127" s="62">
        <v>34</v>
      </c>
      <c r="BI127" s="58">
        <f t="shared" si="6"/>
        <v>33</v>
      </c>
      <c r="BJ127" s="58">
        <f t="shared" si="7"/>
        <v>33</v>
      </c>
      <c r="BK127" s="58">
        <f t="shared" si="8"/>
        <v>0</v>
      </c>
      <c r="BL127" s="6">
        <f t="shared" si="9"/>
        <v>0</v>
      </c>
      <c r="BM127" s="6">
        <f t="shared" si="10"/>
        <v>0</v>
      </c>
      <c r="BN127" s="26">
        <f t="shared" si="11"/>
        <v>0</v>
      </c>
    </row>
    <row r="128" spans="1:66" ht="15">
      <c r="A128" s="61" t="s">
        <v>530</v>
      </c>
      <c r="B128" s="60" t="s">
        <v>520</v>
      </c>
      <c r="C128" s="58"/>
      <c r="E128" s="58"/>
      <c r="G128" s="58"/>
      <c r="I128" s="58"/>
      <c r="K128" s="58"/>
      <c r="M128" s="58"/>
      <c r="O128" s="58"/>
      <c r="Q128" s="58"/>
      <c r="S128" s="58"/>
      <c r="U128" s="58"/>
      <c r="W128" s="58"/>
      <c r="Y128" s="58"/>
      <c r="AA128" s="62">
        <v>64</v>
      </c>
      <c r="AC128" s="62"/>
      <c r="AE128" s="62"/>
      <c r="AG128" s="62"/>
      <c r="AI128" s="62"/>
      <c r="AK128" s="62"/>
      <c r="AM128" s="62"/>
      <c r="AO128" s="62"/>
      <c r="AQ128" s="62"/>
      <c r="AS128" s="62"/>
      <c r="AU128" s="62"/>
      <c r="AW128" s="62"/>
      <c r="AY128" s="62"/>
      <c r="BA128" s="62"/>
      <c r="BC128" s="62"/>
      <c r="BI128" s="58">
        <f t="shared" si="6"/>
        <v>0</v>
      </c>
      <c r="BJ128" s="58">
        <f t="shared" si="7"/>
        <v>0</v>
      </c>
      <c r="BK128" s="58">
        <f t="shared" si="8"/>
        <v>0</v>
      </c>
      <c r="BL128" s="6">
        <f t="shared" si="9"/>
        <v>0</v>
      </c>
      <c r="BM128" s="6">
        <f t="shared" si="10"/>
        <v>0</v>
      </c>
      <c r="BN128" s="26">
        <f t="shared" si="11"/>
        <v>0</v>
      </c>
    </row>
    <row r="129" spans="1:66" ht="15">
      <c r="A129" s="45" t="s">
        <v>194</v>
      </c>
      <c r="B129" s="64" t="s">
        <v>3</v>
      </c>
      <c r="C129" s="58">
        <v>15</v>
      </c>
      <c r="D129" s="5">
        <v>16</v>
      </c>
      <c r="E129" s="58"/>
      <c r="G129" s="62"/>
      <c r="I129" s="62"/>
      <c r="K129" s="62"/>
      <c r="M129" s="58">
        <v>14</v>
      </c>
      <c r="N129" s="5">
        <v>18</v>
      </c>
      <c r="O129" s="58">
        <v>20</v>
      </c>
      <c r="P129" s="5">
        <v>11</v>
      </c>
      <c r="S129" s="58"/>
      <c r="U129" s="58">
        <v>28</v>
      </c>
      <c r="V129" s="15">
        <v>3</v>
      </c>
      <c r="W129" s="58"/>
      <c r="Y129" s="58"/>
      <c r="AA129" s="62" t="s">
        <v>7</v>
      </c>
      <c r="AC129" s="62">
        <v>33</v>
      </c>
      <c r="AE129" s="58">
        <v>7</v>
      </c>
      <c r="AF129" s="23">
        <v>36</v>
      </c>
      <c r="AG129" s="58"/>
      <c r="AI129" s="58"/>
      <c r="AK129" s="58">
        <v>13</v>
      </c>
      <c r="AL129" s="23">
        <v>20</v>
      </c>
      <c r="AM129" s="58"/>
      <c r="AO129" s="58"/>
      <c r="AQ129" s="58" t="s">
        <v>19</v>
      </c>
      <c r="AS129" s="58"/>
      <c r="AU129" s="58" t="s">
        <v>19</v>
      </c>
      <c r="BG129" s="62">
        <v>32</v>
      </c>
      <c r="BI129" s="58">
        <f t="shared" si="6"/>
        <v>104</v>
      </c>
      <c r="BJ129" s="58">
        <f t="shared" si="7"/>
        <v>83</v>
      </c>
      <c r="BK129" s="58">
        <f t="shared" si="8"/>
        <v>21</v>
      </c>
      <c r="BL129" s="6">
        <f t="shared" si="9"/>
        <v>0</v>
      </c>
      <c r="BM129" s="6">
        <f t="shared" si="10"/>
        <v>0</v>
      </c>
      <c r="BN129" s="26">
        <f t="shared" si="11"/>
        <v>0</v>
      </c>
    </row>
    <row r="130" spans="1:66" ht="15">
      <c r="A130" s="61" t="s">
        <v>625</v>
      </c>
      <c r="B130" s="64" t="s">
        <v>632</v>
      </c>
      <c r="C130" s="58"/>
      <c r="E130" s="58"/>
      <c r="G130" s="58"/>
      <c r="I130" s="58"/>
      <c r="K130" s="58"/>
      <c r="M130" s="58"/>
      <c r="O130" s="58"/>
      <c r="Q130" s="58"/>
      <c r="S130" s="58"/>
      <c r="U130" s="58"/>
      <c r="W130" s="58"/>
      <c r="Y130" s="58"/>
      <c r="AA130" s="58"/>
      <c r="AC130" s="58"/>
      <c r="AE130" s="58"/>
      <c r="AG130" s="58"/>
      <c r="AI130" s="58"/>
      <c r="AK130" s="58"/>
      <c r="AM130" s="58"/>
      <c r="AO130" s="58"/>
      <c r="AQ130" s="58"/>
      <c r="AS130" s="58"/>
      <c r="BC130" s="62">
        <v>38</v>
      </c>
      <c r="BI130" s="58">
        <f aca="true" t="shared" si="12" ref="BI130:BI193">+D130+F130+H130+J130+L130+N130+P130+T130+R130+V130+X130+Z130+AB130+AD130+AF130+AH130+AJ130+AL130+AN130+AP130+AR130+AT130+AV130+AX130+AZ130+BB130+BD130+BF130+BH130</f>
        <v>0</v>
      </c>
      <c r="BJ130" s="58">
        <f aca="true" t="shared" si="13" ref="BJ130:BJ193">+D130+P130+AB130+AF130+AL130+AR130+AV130+BH130</f>
        <v>0</v>
      </c>
      <c r="BK130" s="58">
        <f aca="true" t="shared" si="14" ref="BK130:BK193">+L130+N130+V130+AD130+BD130</f>
        <v>0</v>
      </c>
      <c r="BL130" s="6">
        <f aca="true" t="shared" si="15" ref="BL130:BL193">+H130+J130+R130+AN130+BB130</f>
        <v>0</v>
      </c>
      <c r="BM130" s="6">
        <f aca="true" t="shared" si="16" ref="BM130:BM193">+F130+T130+X130+AJ130+AP130+AX130</f>
        <v>0</v>
      </c>
      <c r="BN130" s="26">
        <f aca="true" t="shared" si="17" ref="BN130:BN193">+AH130+AT130+AZ130+BF130</f>
        <v>0</v>
      </c>
    </row>
    <row r="131" spans="1:66" ht="15">
      <c r="A131" s="61" t="s">
        <v>523</v>
      </c>
      <c r="B131" s="60" t="s">
        <v>13</v>
      </c>
      <c r="C131" s="58"/>
      <c r="E131" s="58"/>
      <c r="G131" s="58"/>
      <c r="I131" s="58"/>
      <c r="K131" s="58"/>
      <c r="M131" s="58"/>
      <c r="O131" s="58"/>
      <c r="Q131" s="58"/>
      <c r="S131" s="58"/>
      <c r="U131" s="58"/>
      <c r="W131" s="58"/>
      <c r="Y131" s="58"/>
      <c r="AA131" s="62">
        <v>57</v>
      </c>
      <c r="AC131" s="62"/>
      <c r="AE131" s="62"/>
      <c r="AG131" s="62"/>
      <c r="AI131" s="62"/>
      <c r="AK131" s="62"/>
      <c r="AM131" s="62"/>
      <c r="AO131" s="62"/>
      <c r="AQ131" s="62" t="s">
        <v>7</v>
      </c>
      <c r="AS131" s="62"/>
      <c r="AU131" s="62"/>
      <c r="AW131" s="62"/>
      <c r="AY131" s="62"/>
      <c r="BA131" s="62"/>
      <c r="BC131" s="62"/>
      <c r="BI131" s="58">
        <f t="shared" si="12"/>
        <v>0</v>
      </c>
      <c r="BJ131" s="58">
        <f t="shared" si="13"/>
        <v>0</v>
      </c>
      <c r="BK131" s="58">
        <f t="shared" si="14"/>
        <v>0</v>
      </c>
      <c r="BL131" s="6">
        <f t="shared" si="15"/>
        <v>0</v>
      </c>
      <c r="BM131" s="6">
        <f t="shared" si="16"/>
        <v>0</v>
      </c>
      <c r="BN131" s="26">
        <f t="shared" si="17"/>
        <v>0</v>
      </c>
    </row>
    <row r="132" spans="1:66" ht="15">
      <c r="A132" s="45" t="s">
        <v>184</v>
      </c>
      <c r="B132" s="64" t="s">
        <v>11</v>
      </c>
      <c r="C132" s="58">
        <v>18</v>
      </c>
      <c r="D132" s="5">
        <v>13</v>
      </c>
      <c r="G132" s="25">
        <v>23</v>
      </c>
      <c r="H132" s="5">
        <v>8</v>
      </c>
      <c r="I132" s="27" t="s">
        <v>332</v>
      </c>
      <c r="K132" s="58">
        <v>1</v>
      </c>
      <c r="L132" s="5">
        <v>100</v>
      </c>
      <c r="M132" s="58">
        <v>1</v>
      </c>
      <c r="N132" s="5">
        <v>100</v>
      </c>
      <c r="O132" s="58">
        <v>25</v>
      </c>
      <c r="U132" s="58">
        <v>1</v>
      </c>
      <c r="V132" s="15">
        <v>100</v>
      </c>
      <c r="W132" s="58"/>
      <c r="Y132" s="58">
        <v>9</v>
      </c>
      <c r="Z132" s="23">
        <v>15</v>
      </c>
      <c r="AA132" s="58">
        <v>6</v>
      </c>
      <c r="AB132" s="23">
        <v>40</v>
      </c>
      <c r="AC132" s="58">
        <v>28</v>
      </c>
      <c r="AD132" s="23">
        <v>3</v>
      </c>
      <c r="AE132" s="62" t="s">
        <v>7</v>
      </c>
      <c r="AG132" s="25">
        <v>9</v>
      </c>
      <c r="AH132" s="23">
        <v>29</v>
      </c>
      <c r="AI132" s="58">
        <v>30</v>
      </c>
      <c r="AJ132" s="23">
        <v>1</v>
      </c>
      <c r="AK132" s="62" t="s">
        <v>7</v>
      </c>
      <c r="AM132" s="58">
        <v>22</v>
      </c>
      <c r="AN132" s="23">
        <v>9</v>
      </c>
      <c r="AO132" s="58">
        <v>27</v>
      </c>
      <c r="AP132" s="23">
        <v>4</v>
      </c>
      <c r="AQ132" s="62" t="s">
        <v>7</v>
      </c>
      <c r="AS132" s="22" t="s">
        <v>7</v>
      </c>
      <c r="AU132" s="58">
        <v>19</v>
      </c>
      <c r="AV132" s="57">
        <v>12</v>
      </c>
      <c r="BA132" s="58">
        <v>21</v>
      </c>
      <c r="BB132" s="57">
        <v>10</v>
      </c>
      <c r="BC132" s="58">
        <v>13</v>
      </c>
      <c r="BD132" s="57">
        <v>20</v>
      </c>
      <c r="BE132" s="58">
        <v>4</v>
      </c>
      <c r="BF132" s="57">
        <v>50</v>
      </c>
      <c r="BG132" s="58">
        <v>17</v>
      </c>
      <c r="BH132" s="57">
        <v>14</v>
      </c>
      <c r="BI132" s="58">
        <f t="shared" si="12"/>
        <v>528</v>
      </c>
      <c r="BJ132" s="58">
        <f t="shared" si="13"/>
        <v>79</v>
      </c>
      <c r="BK132" s="58">
        <f t="shared" si="14"/>
        <v>323</v>
      </c>
      <c r="BL132" s="6">
        <f t="shared" si="15"/>
        <v>27</v>
      </c>
      <c r="BM132" s="6">
        <f t="shared" si="16"/>
        <v>5</v>
      </c>
      <c r="BN132" s="26">
        <f t="shared" si="17"/>
        <v>79</v>
      </c>
    </row>
    <row r="133" spans="1:66" ht="15">
      <c r="A133" s="60" t="s">
        <v>644</v>
      </c>
      <c r="B133" s="60" t="s">
        <v>3</v>
      </c>
      <c r="C133" s="58"/>
      <c r="E133" s="58"/>
      <c r="G133" s="58"/>
      <c r="I133" s="58"/>
      <c r="K133" s="58"/>
      <c r="M133" s="58"/>
      <c r="O133" s="58"/>
      <c r="Q133" s="58"/>
      <c r="S133" s="58"/>
      <c r="U133" s="58"/>
      <c r="W133" s="58"/>
      <c r="Y133" s="58"/>
      <c r="AA133" s="58"/>
      <c r="AC133" s="58"/>
      <c r="AE133" s="58"/>
      <c r="AG133" s="58"/>
      <c r="AI133" s="58"/>
      <c r="AK133" s="58"/>
      <c r="AM133" s="58"/>
      <c r="AO133" s="58"/>
      <c r="AQ133" s="58"/>
      <c r="AS133" s="58"/>
      <c r="BG133" s="62">
        <v>50</v>
      </c>
      <c r="BI133" s="58">
        <f t="shared" si="12"/>
        <v>0</v>
      </c>
      <c r="BJ133" s="58">
        <f t="shared" si="13"/>
        <v>0</v>
      </c>
      <c r="BK133" s="58">
        <f t="shared" si="14"/>
        <v>0</v>
      </c>
      <c r="BL133" s="58">
        <f t="shared" si="15"/>
        <v>0</v>
      </c>
      <c r="BM133" s="58">
        <f t="shared" si="16"/>
        <v>0</v>
      </c>
      <c r="BN133" s="26">
        <f t="shared" si="17"/>
        <v>0</v>
      </c>
    </row>
    <row r="134" spans="1:66" ht="15">
      <c r="A134" s="45" t="s">
        <v>169</v>
      </c>
      <c r="B134" s="64" t="s">
        <v>1</v>
      </c>
      <c r="C134" s="58">
        <v>10</v>
      </c>
      <c r="D134" s="5">
        <v>26</v>
      </c>
      <c r="G134" s="58"/>
      <c r="I134" s="58"/>
      <c r="K134" s="58"/>
      <c r="M134" s="58"/>
      <c r="O134" s="62" t="s">
        <v>249</v>
      </c>
      <c r="Q134" s="62"/>
      <c r="S134" s="62"/>
      <c r="U134" s="62"/>
      <c r="W134" s="62"/>
      <c r="Y134" s="58">
        <v>2</v>
      </c>
      <c r="Z134" s="23">
        <v>80</v>
      </c>
      <c r="AA134" s="58">
        <v>7</v>
      </c>
      <c r="AB134" s="23">
        <v>36</v>
      </c>
      <c r="AC134" s="58"/>
      <c r="AE134" s="62" t="s">
        <v>7</v>
      </c>
      <c r="AG134" s="62"/>
      <c r="AI134" s="62"/>
      <c r="AK134" s="62"/>
      <c r="AM134" s="62"/>
      <c r="AO134" s="62"/>
      <c r="AQ134" s="62">
        <v>57</v>
      </c>
      <c r="AS134" s="62"/>
      <c r="AU134" s="62"/>
      <c r="AW134" s="62"/>
      <c r="AY134" s="62"/>
      <c r="BA134" s="62"/>
      <c r="BC134" s="62"/>
      <c r="BI134" s="58">
        <f t="shared" si="12"/>
        <v>142</v>
      </c>
      <c r="BJ134" s="58">
        <f t="shared" si="13"/>
        <v>62</v>
      </c>
      <c r="BK134" s="58">
        <f t="shared" si="14"/>
        <v>0</v>
      </c>
      <c r="BL134" s="6">
        <f t="shared" si="15"/>
        <v>0</v>
      </c>
      <c r="BM134" s="6">
        <f t="shared" si="16"/>
        <v>0</v>
      </c>
      <c r="BN134" s="26">
        <f t="shared" si="17"/>
        <v>0</v>
      </c>
    </row>
    <row r="135" spans="1:66" ht="15">
      <c r="A135" s="61" t="s">
        <v>537</v>
      </c>
      <c r="B135" s="60" t="s">
        <v>13</v>
      </c>
      <c r="C135" s="58"/>
      <c r="E135" s="58"/>
      <c r="G135" s="58"/>
      <c r="I135" s="58"/>
      <c r="K135" s="58"/>
      <c r="M135" s="58"/>
      <c r="O135" s="58"/>
      <c r="Q135" s="58"/>
      <c r="S135" s="58"/>
      <c r="U135" s="58"/>
      <c r="W135" s="58"/>
      <c r="Y135" s="58"/>
      <c r="AA135" s="58"/>
      <c r="AC135" s="62">
        <v>56</v>
      </c>
      <c r="AE135" s="62"/>
      <c r="AG135" s="62"/>
      <c r="AI135" s="62"/>
      <c r="AK135" s="62"/>
      <c r="AM135" s="62"/>
      <c r="AO135" s="62"/>
      <c r="AQ135" s="62"/>
      <c r="AS135" s="62"/>
      <c r="AU135" s="62"/>
      <c r="AW135" s="62"/>
      <c r="AY135" s="62"/>
      <c r="BA135" s="62"/>
      <c r="BC135" s="62"/>
      <c r="BI135" s="58">
        <f t="shared" si="12"/>
        <v>0</v>
      </c>
      <c r="BJ135" s="58">
        <f t="shared" si="13"/>
        <v>0</v>
      </c>
      <c r="BK135" s="58">
        <f t="shared" si="14"/>
        <v>0</v>
      </c>
      <c r="BL135" s="6">
        <f t="shared" si="15"/>
        <v>0</v>
      </c>
      <c r="BM135" s="6">
        <f t="shared" si="16"/>
        <v>0</v>
      </c>
      <c r="BN135" s="26">
        <f t="shared" si="17"/>
        <v>0</v>
      </c>
    </row>
    <row r="136" spans="1:66" ht="15">
      <c r="A136" s="45" t="s">
        <v>446</v>
      </c>
      <c r="B136" s="45" t="s">
        <v>8</v>
      </c>
      <c r="C136" s="58"/>
      <c r="E136" s="58"/>
      <c r="G136" s="58"/>
      <c r="I136" s="58"/>
      <c r="K136" s="58"/>
      <c r="M136" s="58"/>
      <c r="O136" s="58"/>
      <c r="Q136" s="62">
        <v>52</v>
      </c>
      <c r="S136" s="62">
        <v>31</v>
      </c>
      <c r="U136" s="62"/>
      <c r="W136" s="58">
        <v>29</v>
      </c>
      <c r="X136" s="23">
        <v>2</v>
      </c>
      <c r="Y136" s="58"/>
      <c r="AA136" s="58"/>
      <c r="AC136" s="58"/>
      <c r="AE136" s="58"/>
      <c r="AG136" s="58"/>
      <c r="AI136" s="58"/>
      <c r="AK136" s="58"/>
      <c r="AM136" s="58"/>
      <c r="AO136" s="62">
        <v>41</v>
      </c>
      <c r="AQ136" s="58"/>
      <c r="AS136" s="58"/>
      <c r="AW136" s="58">
        <v>25</v>
      </c>
      <c r="AX136" s="57">
        <v>6</v>
      </c>
      <c r="AY136" s="58">
        <v>25</v>
      </c>
      <c r="AZ136" s="57">
        <v>6</v>
      </c>
      <c r="BI136" s="58">
        <f t="shared" si="12"/>
        <v>14</v>
      </c>
      <c r="BJ136" s="58">
        <f t="shared" si="13"/>
        <v>0</v>
      </c>
      <c r="BK136" s="58">
        <f t="shared" si="14"/>
        <v>0</v>
      </c>
      <c r="BL136" s="6">
        <f t="shared" si="15"/>
        <v>0</v>
      </c>
      <c r="BM136" s="6">
        <f t="shared" si="16"/>
        <v>8</v>
      </c>
      <c r="BN136" s="26">
        <f t="shared" si="17"/>
        <v>6</v>
      </c>
    </row>
    <row r="137" spans="1:66" ht="15">
      <c r="A137" s="60" t="s">
        <v>287</v>
      </c>
      <c r="B137" s="64" t="s">
        <v>15</v>
      </c>
      <c r="C137" s="58"/>
      <c r="E137" s="27" t="s">
        <v>332</v>
      </c>
      <c r="G137" s="27">
        <v>57</v>
      </c>
      <c r="I137" s="27">
        <v>38</v>
      </c>
      <c r="K137" s="27">
        <v>48</v>
      </c>
      <c r="M137" s="27"/>
      <c r="O137" s="27"/>
      <c r="Q137" s="27"/>
      <c r="S137" s="27"/>
      <c r="U137" s="27"/>
      <c r="W137" s="27"/>
      <c r="Y137" s="27"/>
      <c r="AA137" s="62">
        <v>42</v>
      </c>
      <c r="AC137" s="62"/>
      <c r="AE137" s="62"/>
      <c r="AG137" s="62"/>
      <c r="AI137" s="62"/>
      <c r="AK137" s="62"/>
      <c r="AM137" s="62"/>
      <c r="AO137" s="62"/>
      <c r="AQ137" s="62"/>
      <c r="AS137" s="62"/>
      <c r="AU137" s="62"/>
      <c r="AW137" s="62"/>
      <c r="AY137" s="62"/>
      <c r="BA137" s="62"/>
      <c r="BC137" s="62"/>
      <c r="BI137" s="58">
        <f t="shared" si="12"/>
        <v>0</v>
      </c>
      <c r="BJ137" s="58">
        <f t="shared" si="13"/>
        <v>0</v>
      </c>
      <c r="BK137" s="58">
        <f t="shared" si="14"/>
        <v>0</v>
      </c>
      <c r="BL137" s="6">
        <f t="shared" si="15"/>
        <v>0</v>
      </c>
      <c r="BM137" s="6">
        <f t="shared" si="16"/>
        <v>0</v>
      </c>
      <c r="BN137" s="26">
        <f t="shared" si="17"/>
        <v>0</v>
      </c>
    </row>
    <row r="138" spans="1:67" ht="15">
      <c r="A138" s="61" t="s">
        <v>572</v>
      </c>
      <c r="B138" s="60" t="s">
        <v>166</v>
      </c>
      <c r="C138" s="58"/>
      <c r="E138" s="58"/>
      <c r="G138" s="58"/>
      <c r="I138" s="58"/>
      <c r="K138" s="58"/>
      <c r="M138" s="58"/>
      <c r="O138" s="58"/>
      <c r="Q138" s="58"/>
      <c r="S138" s="58"/>
      <c r="U138" s="58"/>
      <c r="W138" s="58"/>
      <c r="Y138" s="58"/>
      <c r="AA138" s="58"/>
      <c r="AC138" s="58"/>
      <c r="AE138" s="58"/>
      <c r="AG138" s="58"/>
      <c r="AI138" s="58"/>
      <c r="AK138" s="62">
        <v>48</v>
      </c>
      <c r="AM138" s="62"/>
      <c r="AO138" s="62"/>
      <c r="AQ138" s="62"/>
      <c r="AS138" s="62"/>
      <c r="AU138" s="62"/>
      <c r="AW138" s="62"/>
      <c r="AY138" s="62"/>
      <c r="BA138" s="62"/>
      <c r="BC138" s="62"/>
      <c r="BI138" s="58">
        <f t="shared" si="12"/>
        <v>0</v>
      </c>
      <c r="BJ138" s="58">
        <f t="shared" si="13"/>
        <v>0</v>
      </c>
      <c r="BK138" s="58">
        <f t="shared" si="14"/>
        <v>0</v>
      </c>
      <c r="BL138" s="6">
        <f t="shared" si="15"/>
        <v>0</v>
      </c>
      <c r="BM138" s="6">
        <f t="shared" si="16"/>
        <v>0</v>
      </c>
      <c r="BN138" s="26">
        <f t="shared" si="17"/>
        <v>0</v>
      </c>
      <c r="BO138" s="64"/>
    </row>
    <row r="139" spans="1:66" ht="15">
      <c r="A139" s="45" t="s">
        <v>232</v>
      </c>
      <c r="B139" s="64" t="s">
        <v>18</v>
      </c>
      <c r="C139" s="27" t="s">
        <v>7</v>
      </c>
      <c r="E139" s="58"/>
      <c r="G139" s="62"/>
      <c r="I139" s="58"/>
      <c r="K139" s="58"/>
      <c r="M139" s="58"/>
      <c r="O139" s="58"/>
      <c r="Q139" s="58"/>
      <c r="S139" s="58"/>
      <c r="U139" s="58"/>
      <c r="W139" s="58"/>
      <c r="Y139" s="58"/>
      <c r="AA139" s="62" t="s">
        <v>7</v>
      </c>
      <c r="AC139" s="62"/>
      <c r="AE139" s="62"/>
      <c r="AG139" s="62"/>
      <c r="AI139" s="62"/>
      <c r="AK139" s="62"/>
      <c r="AM139" s="62"/>
      <c r="AO139" s="62"/>
      <c r="AQ139" s="62" t="s">
        <v>7</v>
      </c>
      <c r="AS139" s="62"/>
      <c r="AU139" s="62"/>
      <c r="AW139" s="62"/>
      <c r="AY139" s="62"/>
      <c r="BA139" s="62"/>
      <c r="BC139" s="62"/>
      <c r="BI139" s="58">
        <f t="shared" si="12"/>
        <v>0</v>
      </c>
      <c r="BJ139" s="58">
        <f t="shared" si="13"/>
        <v>0</v>
      </c>
      <c r="BK139" s="58">
        <f t="shared" si="14"/>
        <v>0</v>
      </c>
      <c r="BL139" s="6">
        <f t="shared" si="15"/>
        <v>0</v>
      </c>
      <c r="BM139" s="6">
        <f t="shared" si="16"/>
        <v>0</v>
      </c>
      <c r="BN139" s="26">
        <f t="shared" si="17"/>
        <v>0</v>
      </c>
    </row>
    <row r="140" spans="1:66" ht="15">
      <c r="A140" s="61" t="s">
        <v>567</v>
      </c>
      <c r="B140" s="60" t="s">
        <v>11</v>
      </c>
      <c r="C140" s="58"/>
      <c r="G140" s="58"/>
      <c r="O140" s="58"/>
      <c r="Q140" s="58"/>
      <c r="S140" s="58"/>
      <c r="U140" s="58"/>
      <c r="W140" s="58"/>
      <c r="Y140" s="58"/>
      <c r="AA140" s="58"/>
      <c r="AC140" s="58"/>
      <c r="AE140" s="58"/>
      <c r="AG140" s="58"/>
      <c r="AI140" s="62">
        <v>41</v>
      </c>
      <c r="AK140" s="62"/>
      <c r="AM140" s="62"/>
      <c r="AO140" s="62"/>
      <c r="AQ140" s="62"/>
      <c r="AS140" s="62"/>
      <c r="AU140" s="62"/>
      <c r="AW140" s="62">
        <v>52</v>
      </c>
      <c r="AY140" s="62" t="s">
        <v>19</v>
      </c>
      <c r="BA140" s="62"/>
      <c r="BC140" s="62"/>
      <c r="BI140" s="58">
        <f t="shared" si="12"/>
        <v>0</v>
      </c>
      <c r="BJ140" s="58">
        <f t="shared" si="13"/>
        <v>0</v>
      </c>
      <c r="BK140" s="58">
        <f t="shared" si="14"/>
        <v>0</v>
      </c>
      <c r="BL140" s="6">
        <f t="shared" si="15"/>
        <v>0</v>
      </c>
      <c r="BM140" s="6">
        <f t="shared" si="16"/>
        <v>0</v>
      </c>
      <c r="BN140" s="26">
        <f t="shared" si="17"/>
        <v>0</v>
      </c>
    </row>
    <row r="141" spans="1:66" ht="15">
      <c r="A141" s="60" t="s">
        <v>288</v>
      </c>
      <c r="B141" s="64" t="s">
        <v>14</v>
      </c>
      <c r="C141" s="58"/>
      <c r="E141" s="27">
        <v>41</v>
      </c>
      <c r="G141" s="27">
        <v>50</v>
      </c>
      <c r="I141" s="58"/>
      <c r="K141" s="58"/>
      <c r="M141" s="58"/>
      <c r="O141" s="58"/>
      <c r="Q141" s="62">
        <v>34</v>
      </c>
      <c r="S141" s="62">
        <v>36</v>
      </c>
      <c r="U141" s="62"/>
      <c r="W141" s="62">
        <v>38</v>
      </c>
      <c r="Y141" s="62"/>
      <c r="AA141" s="62"/>
      <c r="AC141" s="62"/>
      <c r="AE141" s="62"/>
      <c r="AG141" s="62"/>
      <c r="AI141" s="62"/>
      <c r="AK141" s="62"/>
      <c r="AM141" s="62" t="s">
        <v>332</v>
      </c>
      <c r="AO141" s="62">
        <v>42</v>
      </c>
      <c r="AQ141" s="62"/>
      <c r="AS141" s="62"/>
      <c r="AU141" s="62"/>
      <c r="AW141" s="58">
        <v>12</v>
      </c>
      <c r="AX141" s="57">
        <v>22</v>
      </c>
      <c r="BA141" s="62">
        <v>42</v>
      </c>
      <c r="BC141" s="62"/>
      <c r="BI141" s="58">
        <f t="shared" si="12"/>
        <v>22</v>
      </c>
      <c r="BJ141" s="58">
        <f t="shared" si="13"/>
        <v>0</v>
      </c>
      <c r="BK141" s="58">
        <f t="shared" si="14"/>
        <v>0</v>
      </c>
      <c r="BL141" s="6">
        <f t="shared" si="15"/>
        <v>0</v>
      </c>
      <c r="BM141" s="6">
        <f t="shared" si="16"/>
        <v>22</v>
      </c>
      <c r="BN141" s="26">
        <f t="shared" si="17"/>
        <v>0</v>
      </c>
    </row>
    <row r="142" spans="1:66" ht="15">
      <c r="A142" s="60" t="s">
        <v>289</v>
      </c>
      <c r="B142" s="64" t="s">
        <v>10</v>
      </c>
      <c r="C142" s="58"/>
      <c r="E142" s="27">
        <v>46</v>
      </c>
      <c r="G142" s="27">
        <v>37</v>
      </c>
      <c r="I142" s="27">
        <v>33</v>
      </c>
      <c r="K142" s="27"/>
      <c r="M142" s="27"/>
      <c r="O142" s="27"/>
      <c r="Q142" s="58">
        <v>25</v>
      </c>
      <c r="R142" s="15">
        <v>6</v>
      </c>
      <c r="S142" s="62">
        <v>39</v>
      </c>
      <c r="U142" s="62"/>
      <c r="W142" s="62"/>
      <c r="Y142" s="62"/>
      <c r="AA142" s="62"/>
      <c r="AC142" s="62"/>
      <c r="AE142" s="62"/>
      <c r="AG142" s="25">
        <v>19</v>
      </c>
      <c r="AH142" s="23">
        <v>12</v>
      </c>
      <c r="AI142" s="62">
        <v>36</v>
      </c>
      <c r="AK142" s="62"/>
      <c r="AM142" s="62" t="s">
        <v>332</v>
      </c>
      <c r="AO142" s="58">
        <v>30</v>
      </c>
      <c r="AP142" s="23">
        <v>1</v>
      </c>
      <c r="AQ142" s="62">
        <v>62</v>
      </c>
      <c r="AS142" s="58">
        <v>9</v>
      </c>
      <c r="AT142" s="23">
        <v>29</v>
      </c>
      <c r="AW142" s="58">
        <v>23</v>
      </c>
      <c r="AX142" s="57">
        <v>8</v>
      </c>
      <c r="AY142" s="58">
        <v>14</v>
      </c>
      <c r="AZ142" s="57">
        <v>18</v>
      </c>
      <c r="BA142" s="58">
        <v>24</v>
      </c>
      <c r="BB142" s="57">
        <v>7</v>
      </c>
      <c r="BE142" s="58">
        <v>27</v>
      </c>
      <c r="BF142" s="57">
        <v>4</v>
      </c>
      <c r="BI142" s="58">
        <f t="shared" si="12"/>
        <v>85</v>
      </c>
      <c r="BJ142" s="58">
        <f t="shared" si="13"/>
        <v>0</v>
      </c>
      <c r="BK142" s="58">
        <f t="shared" si="14"/>
        <v>0</v>
      </c>
      <c r="BL142" s="6">
        <f t="shared" si="15"/>
        <v>13</v>
      </c>
      <c r="BM142" s="6">
        <f t="shared" si="16"/>
        <v>9</v>
      </c>
      <c r="BN142" s="26">
        <f t="shared" si="17"/>
        <v>63</v>
      </c>
    </row>
    <row r="143" spans="1:66" ht="15">
      <c r="A143" s="45" t="s">
        <v>464</v>
      </c>
      <c r="B143" s="64" t="s">
        <v>5</v>
      </c>
      <c r="C143" s="58"/>
      <c r="E143" s="58"/>
      <c r="G143" s="58"/>
      <c r="I143" s="58"/>
      <c r="K143" s="58"/>
      <c r="M143" s="58"/>
      <c r="O143" s="58"/>
      <c r="Q143" s="58"/>
      <c r="S143" s="58"/>
      <c r="U143" s="62">
        <v>38</v>
      </c>
      <c r="W143" s="62"/>
      <c r="Y143" s="62"/>
      <c r="AA143" s="62"/>
      <c r="AC143" s="62" t="s">
        <v>7</v>
      </c>
      <c r="AE143" s="62"/>
      <c r="AG143" s="62"/>
      <c r="AI143" s="62"/>
      <c r="AK143" s="62"/>
      <c r="AM143" s="62"/>
      <c r="AO143" s="62"/>
      <c r="AQ143" s="62"/>
      <c r="AS143" s="62"/>
      <c r="AU143" s="62"/>
      <c r="AW143" s="62"/>
      <c r="AY143" s="62"/>
      <c r="BA143" s="62"/>
      <c r="BC143" s="62" t="s">
        <v>249</v>
      </c>
      <c r="BI143" s="58">
        <f t="shared" si="12"/>
        <v>0</v>
      </c>
      <c r="BJ143" s="58">
        <f t="shared" si="13"/>
        <v>0</v>
      </c>
      <c r="BK143" s="58">
        <f t="shared" si="14"/>
        <v>0</v>
      </c>
      <c r="BL143" s="6">
        <f t="shared" si="15"/>
        <v>0</v>
      </c>
      <c r="BM143" s="6">
        <f t="shared" si="16"/>
        <v>0</v>
      </c>
      <c r="BN143" s="26">
        <f t="shared" si="17"/>
        <v>0</v>
      </c>
    </row>
    <row r="144" spans="1:66" ht="15">
      <c r="A144" s="45" t="s">
        <v>197</v>
      </c>
      <c r="B144" s="64" t="s">
        <v>5</v>
      </c>
      <c r="C144" s="27">
        <v>36</v>
      </c>
      <c r="E144" s="58"/>
      <c r="G144" s="62"/>
      <c r="I144" s="62"/>
      <c r="K144" s="62"/>
      <c r="M144" s="62"/>
      <c r="O144" s="62" t="s">
        <v>7</v>
      </c>
      <c r="Q144" s="62"/>
      <c r="S144" s="62"/>
      <c r="U144" s="62"/>
      <c r="W144" s="62"/>
      <c r="Y144" s="62"/>
      <c r="AA144" s="62">
        <v>39</v>
      </c>
      <c r="AC144" s="62"/>
      <c r="AE144" s="58">
        <v>4</v>
      </c>
      <c r="AF144" s="23">
        <v>50</v>
      </c>
      <c r="AG144" s="58"/>
      <c r="AI144" s="58"/>
      <c r="AK144" s="58">
        <v>5</v>
      </c>
      <c r="AL144" s="23">
        <v>45</v>
      </c>
      <c r="AM144" s="58"/>
      <c r="AO144" s="58"/>
      <c r="AQ144" s="58">
        <v>8</v>
      </c>
      <c r="AR144" s="23">
        <v>32</v>
      </c>
      <c r="AS144" s="58"/>
      <c r="AU144" s="62" t="s">
        <v>7</v>
      </c>
      <c r="AW144" s="62"/>
      <c r="AY144" s="62"/>
      <c r="BA144" s="62"/>
      <c r="BC144" s="62"/>
      <c r="BG144" s="58">
        <v>1</v>
      </c>
      <c r="BH144" s="57">
        <v>100</v>
      </c>
      <c r="BI144" s="58">
        <f t="shared" si="12"/>
        <v>227</v>
      </c>
      <c r="BJ144" s="58">
        <f t="shared" si="13"/>
        <v>227</v>
      </c>
      <c r="BK144" s="58">
        <f t="shared" si="14"/>
        <v>0</v>
      </c>
      <c r="BL144" s="6">
        <f t="shared" si="15"/>
        <v>0</v>
      </c>
      <c r="BM144" s="6">
        <f t="shared" si="16"/>
        <v>0</v>
      </c>
      <c r="BN144" s="26">
        <f t="shared" si="17"/>
        <v>0</v>
      </c>
    </row>
    <row r="145" spans="1:66" ht="15">
      <c r="A145" s="60" t="s">
        <v>486</v>
      </c>
      <c r="B145" s="60" t="s">
        <v>5</v>
      </c>
      <c r="C145" s="58"/>
      <c r="E145" s="58"/>
      <c r="G145" s="58"/>
      <c r="I145" s="58"/>
      <c r="K145" s="58"/>
      <c r="M145" s="58"/>
      <c r="O145" s="58"/>
      <c r="Q145" s="58"/>
      <c r="S145" s="58"/>
      <c r="U145" s="58"/>
      <c r="W145" s="62" t="s">
        <v>332</v>
      </c>
      <c r="Y145" s="62"/>
      <c r="AA145" s="62"/>
      <c r="AC145" s="62"/>
      <c r="AE145" s="62"/>
      <c r="AG145" s="62"/>
      <c r="AI145" s="62"/>
      <c r="AK145" s="62"/>
      <c r="AM145" s="62"/>
      <c r="AO145" s="62"/>
      <c r="AQ145" s="62"/>
      <c r="AS145" s="62"/>
      <c r="AU145" s="62"/>
      <c r="AW145" s="62"/>
      <c r="AY145" s="62"/>
      <c r="BA145" s="58">
        <v>23</v>
      </c>
      <c r="BB145" s="57">
        <v>8</v>
      </c>
      <c r="BI145" s="58">
        <f t="shared" si="12"/>
        <v>8</v>
      </c>
      <c r="BJ145" s="58">
        <f t="shared" si="13"/>
        <v>0</v>
      </c>
      <c r="BK145" s="58">
        <f t="shared" si="14"/>
        <v>0</v>
      </c>
      <c r="BL145" s="6">
        <f t="shared" si="15"/>
        <v>8</v>
      </c>
      <c r="BM145" s="6">
        <f t="shared" si="16"/>
        <v>0</v>
      </c>
      <c r="BN145" s="26">
        <f t="shared" si="17"/>
        <v>0</v>
      </c>
    </row>
    <row r="146" spans="1:66" ht="15">
      <c r="A146" s="45" t="s">
        <v>230</v>
      </c>
      <c r="B146" s="64" t="s">
        <v>1</v>
      </c>
      <c r="C146" s="58">
        <v>21</v>
      </c>
      <c r="D146" s="5">
        <v>10</v>
      </c>
      <c r="G146" s="58"/>
      <c r="I146" s="58"/>
      <c r="K146" s="58"/>
      <c r="M146" s="58"/>
      <c r="O146" s="58"/>
      <c r="Q146" s="58"/>
      <c r="S146" s="58"/>
      <c r="U146" s="62" t="s">
        <v>7</v>
      </c>
      <c r="W146" s="62"/>
      <c r="Y146" s="62"/>
      <c r="AA146" s="62" t="s">
        <v>7</v>
      </c>
      <c r="AC146" s="62">
        <v>54</v>
      </c>
      <c r="AE146" s="62">
        <v>42</v>
      </c>
      <c r="AG146" s="25">
        <v>25</v>
      </c>
      <c r="AH146" s="23">
        <v>6</v>
      </c>
      <c r="AI146" s="25"/>
      <c r="AK146" s="62">
        <v>38</v>
      </c>
      <c r="AM146" s="62"/>
      <c r="AO146" s="62"/>
      <c r="AQ146" s="62">
        <v>47</v>
      </c>
      <c r="AS146" s="62"/>
      <c r="AU146" s="62">
        <v>37</v>
      </c>
      <c r="AW146" s="62"/>
      <c r="AY146" s="58">
        <v>17</v>
      </c>
      <c r="AZ146" s="57">
        <v>14</v>
      </c>
      <c r="BC146" s="62">
        <v>41</v>
      </c>
      <c r="BE146" s="58">
        <v>3</v>
      </c>
      <c r="BF146" s="57">
        <v>60</v>
      </c>
      <c r="BG146" s="58">
        <v>20</v>
      </c>
      <c r="BH146" s="57">
        <v>11</v>
      </c>
      <c r="BI146" s="58">
        <f t="shared" si="12"/>
        <v>101</v>
      </c>
      <c r="BJ146" s="58">
        <f t="shared" si="13"/>
        <v>21</v>
      </c>
      <c r="BK146" s="58">
        <f t="shared" si="14"/>
        <v>0</v>
      </c>
      <c r="BL146" s="6">
        <f t="shared" si="15"/>
        <v>0</v>
      </c>
      <c r="BM146" s="6">
        <f t="shared" si="16"/>
        <v>0</v>
      </c>
      <c r="BN146" s="26">
        <f t="shared" si="17"/>
        <v>80</v>
      </c>
    </row>
    <row r="147" spans="1:66" ht="15">
      <c r="A147" s="45" t="s">
        <v>200</v>
      </c>
      <c r="B147" s="64" t="s">
        <v>11</v>
      </c>
      <c r="C147" s="27" t="s">
        <v>7</v>
      </c>
      <c r="E147" s="58">
        <v>8</v>
      </c>
      <c r="F147" s="5">
        <v>32</v>
      </c>
      <c r="G147" s="25">
        <v>12</v>
      </c>
      <c r="H147" s="5">
        <v>22</v>
      </c>
      <c r="I147" s="27" t="s">
        <v>332</v>
      </c>
      <c r="K147" s="6">
        <v>27</v>
      </c>
      <c r="L147" s="5">
        <v>4</v>
      </c>
      <c r="M147" s="27" t="s">
        <v>7</v>
      </c>
      <c r="O147" s="62" t="s">
        <v>7</v>
      </c>
      <c r="Q147" s="58">
        <v>16</v>
      </c>
      <c r="R147" s="15">
        <v>15</v>
      </c>
      <c r="S147" s="58">
        <v>17</v>
      </c>
      <c r="T147" s="15">
        <v>14</v>
      </c>
      <c r="U147" s="58">
        <v>15</v>
      </c>
      <c r="V147" s="15">
        <v>16</v>
      </c>
      <c r="W147" s="58">
        <v>8</v>
      </c>
      <c r="X147" s="23">
        <v>32</v>
      </c>
      <c r="Y147" s="58">
        <v>3</v>
      </c>
      <c r="Z147" s="23">
        <v>60</v>
      </c>
      <c r="AA147" s="62">
        <v>32</v>
      </c>
      <c r="AC147" s="58">
        <v>22</v>
      </c>
      <c r="AD147" s="23">
        <v>9</v>
      </c>
      <c r="AE147" s="62" t="s">
        <v>7</v>
      </c>
      <c r="AG147" s="25">
        <v>6</v>
      </c>
      <c r="AH147" s="23">
        <v>40</v>
      </c>
      <c r="AI147" s="58">
        <v>8</v>
      </c>
      <c r="AJ147" s="23">
        <v>32</v>
      </c>
      <c r="AK147" s="62" t="s">
        <v>7</v>
      </c>
      <c r="AM147" s="58">
        <v>10</v>
      </c>
      <c r="AN147" s="23">
        <v>26</v>
      </c>
      <c r="AO147" s="58">
        <v>2</v>
      </c>
      <c r="AP147" s="23">
        <v>80</v>
      </c>
      <c r="AQ147" s="62" t="s">
        <v>7</v>
      </c>
      <c r="AS147" s="62" t="s">
        <v>7</v>
      </c>
      <c r="AU147" s="62" t="s">
        <v>353</v>
      </c>
      <c r="AW147" s="62"/>
      <c r="AY147" s="62"/>
      <c r="BA147" s="58">
        <v>3</v>
      </c>
      <c r="BB147" s="57">
        <v>60</v>
      </c>
      <c r="BC147" s="58">
        <v>9</v>
      </c>
      <c r="BD147" s="57">
        <v>29</v>
      </c>
      <c r="BI147" s="58">
        <f t="shared" si="12"/>
        <v>471</v>
      </c>
      <c r="BJ147" s="58">
        <f t="shared" si="13"/>
        <v>0</v>
      </c>
      <c r="BK147" s="58">
        <f t="shared" si="14"/>
        <v>58</v>
      </c>
      <c r="BL147" s="6">
        <f t="shared" si="15"/>
        <v>123</v>
      </c>
      <c r="BM147" s="6">
        <f t="shared" si="16"/>
        <v>190</v>
      </c>
      <c r="BN147" s="26">
        <f t="shared" si="17"/>
        <v>40</v>
      </c>
    </row>
    <row r="148" spans="1:66" ht="15">
      <c r="A148" s="45" t="s">
        <v>186</v>
      </c>
      <c r="B148" s="64" t="s">
        <v>1</v>
      </c>
      <c r="C148" s="6">
        <v>12</v>
      </c>
      <c r="D148" s="5">
        <v>22</v>
      </c>
      <c r="E148" s="58"/>
      <c r="I148" s="58"/>
      <c r="K148" s="58">
        <v>15</v>
      </c>
      <c r="L148" s="5">
        <v>16</v>
      </c>
      <c r="M148" s="58">
        <v>15</v>
      </c>
      <c r="N148" s="5">
        <v>16</v>
      </c>
      <c r="O148" s="58">
        <v>3</v>
      </c>
      <c r="P148" s="5">
        <v>60</v>
      </c>
      <c r="Q148" s="58"/>
      <c r="S148" s="58"/>
      <c r="U148" s="58">
        <v>23</v>
      </c>
      <c r="V148" s="15">
        <v>8</v>
      </c>
      <c r="W148" s="58"/>
      <c r="Y148" s="58"/>
      <c r="AA148" s="58">
        <v>29</v>
      </c>
      <c r="AB148" s="23">
        <v>2</v>
      </c>
      <c r="AC148" s="58">
        <v>17</v>
      </c>
      <c r="AD148" s="23">
        <v>14</v>
      </c>
      <c r="AE148" s="58">
        <v>8</v>
      </c>
      <c r="AF148" s="23">
        <v>32</v>
      </c>
      <c r="AG148" s="58"/>
      <c r="AI148" s="58"/>
      <c r="AK148" s="58">
        <v>16</v>
      </c>
      <c r="AL148" s="23">
        <v>15</v>
      </c>
      <c r="AM148" s="58"/>
      <c r="AO148" s="58"/>
      <c r="AQ148" s="62" t="s">
        <v>7</v>
      </c>
      <c r="AS148" s="58"/>
      <c r="AU148" s="58">
        <v>21</v>
      </c>
      <c r="AV148" s="57">
        <v>10</v>
      </c>
      <c r="BC148" s="58">
        <v>25</v>
      </c>
      <c r="BD148" s="57">
        <v>6</v>
      </c>
      <c r="BG148" s="58">
        <v>6</v>
      </c>
      <c r="BH148" s="57">
        <v>40</v>
      </c>
      <c r="BI148" s="58">
        <f t="shared" si="12"/>
        <v>241</v>
      </c>
      <c r="BJ148" s="58">
        <f t="shared" si="13"/>
        <v>181</v>
      </c>
      <c r="BK148" s="58">
        <f t="shared" si="14"/>
        <v>60</v>
      </c>
      <c r="BL148" s="6">
        <f t="shared" si="15"/>
        <v>0</v>
      </c>
      <c r="BM148" s="6">
        <f t="shared" si="16"/>
        <v>0</v>
      </c>
      <c r="BN148" s="26">
        <f t="shared" si="17"/>
        <v>0</v>
      </c>
    </row>
    <row r="149" spans="1:66" ht="15">
      <c r="A149" s="45" t="s">
        <v>181</v>
      </c>
      <c r="B149" s="64" t="s">
        <v>10</v>
      </c>
      <c r="C149" s="58">
        <v>7</v>
      </c>
      <c r="D149" s="5">
        <v>36</v>
      </c>
      <c r="E149" s="58"/>
      <c r="G149" s="58"/>
      <c r="I149" s="62"/>
      <c r="K149" s="58" t="s">
        <v>19</v>
      </c>
      <c r="M149" s="58">
        <v>9</v>
      </c>
      <c r="N149" s="5">
        <v>29</v>
      </c>
      <c r="O149" s="58">
        <v>9</v>
      </c>
      <c r="P149" s="5">
        <v>29</v>
      </c>
      <c r="Q149" s="58"/>
      <c r="S149" s="58"/>
      <c r="U149" s="58">
        <v>13</v>
      </c>
      <c r="V149" s="15">
        <v>20</v>
      </c>
      <c r="W149" s="58"/>
      <c r="Y149" s="58"/>
      <c r="AA149" s="58">
        <v>9</v>
      </c>
      <c r="AB149" s="23">
        <v>29</v>
      </c>
      <c r="AC149" s="58">
        <v>24</v>
      </c>
      <c r="AD149" s="23">
        <v>7</v>
      </c>
      <c r="AE149" s="62" t="s">
        <v>7</v>
      </c>
      <c r="AG149" s="62"/>
      <c r="AI149" s="62"/>
      <c r="AK149" s="58">
        <v>7</v>
      </c>
      <c r="AL149" s="23">
        <v>36</v>
      </c>
      <c r="AM149" s="58"/>
      <c r="AO149" s="58"/>
      <c r="AQ149" s="58">
        <v>11</v>
      </c>
      <c r="AR149" s="23">
        <v>24</v>
      </c>
      <c r="AS149" s="58"/>
      <c r="AU149" s="58">
        <v>4</v>
      </c>
      <c r="AV149" s="57">
        <v>50</v>
      </c>
      <c r="BC149" s="62">
        <v>32</v>
      </c>
      <c r="BE149" s="58">
        <v>9</v>
      </c>
      <c r="BF149" s="57">
        <v>29</v>
      </c>
      <c r="BG149" s="58">
        <v>13</v>
      </c>
      <c r="BH149" s="57">
        <v>20</v>
      </c>
      <c r="BI149" s="58">
        <f t="shared" si="12"/>
        <v>309</v>
      </c>
      <c r="BJ149" s="58">
        <f t="shared" si="13"/>
        <v>224</v>
      </c>
      <c r="BK149" s="58">
        <f t="shared" si="14"/>
        <v>56</v>
      </c>
      <c r="BL149" s="6">
        <f t="shared" si="15"/>
        <v>0</v>
      </c>
      <c r="BM149" s="6">
        <f t="shared" si="16"/>
        <v>0</v>
      </c>
      <c r="BN149" s="26">
        <f t="shared" si="17"/>
        <v>29</v>
      </c>
    </row>
    <row r="150" spans="1:66" ht="15">
      <c r="A150" s="45" t="s">
        <v>226</v>
      </c>
      <c r="B150" s="64" t="s">
        <v>1</v>
      </c>
      <c r="C150" s="27" t="s">
        <v>7</v>
      </c>
      <c r="E150" s="58"/>
      <c r="I150" s="58"/>
      <c r="K150" s="58"/>
      <c r="M150" s="58"/>
      <c r="O150" s="62">
        <v>42</v>
      </c>
      <c r="Q150" s="62"/>
      <c r="S150" s="62"/>
      <c r="U150" s="62"/>
      <c r="W150" s="62"/>
      <c r="Y150" s="62"/>
      <c r="AA150" s="62">
        <v>40</v>
      </c>
      <c r="AC150" s="62"/>
      <c r="AE150" s="62" t="s">
        <v>7</v>
      </c>
      <c r="AG150" s="62"/>
      <c r="AI150" s="62"/>
      <c r="AK150" s="62"/>
      <c r="AM150" s="62"/>
      <c r="AO150" s="62"/>
      <c r="AQ150" s="62">
        <v>48</v>
      </c>
      <c r="AS150" s="62"/>
      <c r="AU150" s="62" t="s">
        <v>7</v>
      </c>
      <c r="AW150" s="62"/>
      <c r="AY150" s="62"/>
      <c r="BA150" s="62"/>
      <c r="BC150" s="62"/>
      <c r="BI150" s="58">
        <f t="shared" si="12"/>
        <v>0</v>
      </c>
      <c r="BJ150" s="58">
        <f t="shared" si="13"/>
        <v>0</v>
      </c>
      <c r="BK150" s="58">
        <f t="shared" si="14"/>
        <v>0</v>
      </c>
      <c r="BL150" s="6">
        <f t="shared" si="15"/>
        <v>0</v>
      </c>
      <c r="BM150" s="6">
        <f t="shared" si="16"/>
        <v>0</v>
      </c>
      <c r="BN150" s="26">
        <f t="shared" si="17"/>
        <v>0</v>
      </c>
    </row>
    <row r="151" spans="1:66" ht="15">
      <c r="A151" s="45" t="s">
        <v>220</v>
      </c>
      <c r="B151" s="64" t="s">
        <v>8</v>
      </c>
      <c r="C151" s="27">
        <v>45</v>
      </c>
      <c r="G151" s="62"/>
      <c r="I151" s="62"/>
      <c r="K151" s="62"/>
      <c r="M151" s="27">
        <v>35</v>
      </c>
      <c r="O151" s="58">
        <v>8</v>
      </c>
      <c r="P151" s="5">
        <v>32</v>
      </c>
      <c r="Q151" s="58"/>
      <c r="S151" s="58"/>
      <c r="U151" s="62">
        <v>45</v>
      </c>
      <c r="W151" s="62"/>
      <c r="Y151" s="62"/>
      <c r="AA151" s="62">
        <v>44</v>
      </c>
      <c r="AC151" s="62">
        <v>48</v>
      </c>
      <c r="AE151" s="58">
        <v>22</v>
      </c>
      <c r="AF151" s="23">
        <v>9</v>
      </c>
      <c r="AG151" s="58"/>
      <c r="AI151" s="58"/>
      <c r="AK151" s="58">
        <v>27</v>
      </c>
      <c r="AL151" s="23">
        <v>4</v>
      </c>
      <c r="AM151" s="58"/>
      <c r="AO151" s="58"/>
      <c r="AQ151" s="58">
        <v>27</v>
      </c>
      <c r="AS151" s="58"/>
      <c r="AU151" s="62">
        <v>39</v>
      </c>
      <c r="AW151" s="62"/>
      <c r="AY151" s="62"/>
      <c r="BA151" s="62"/>
      <c r="BC151" s="62"/>
      <c r="BE151" s="58" t="s">
        <v>19</v>
      </c>
      <c r="BG151" s="58" t="s">
        <v>19</v>
      </c>
      <c r="BI151" s="58">
        <f t="shared" si="12"/>
        <v>45</v>
      </c>
      <c r="BJ151" s="58">
        <f t="shared" si="13"/>
        <v>45</v>
      </c>
      <c r="BK151" s="6">
        <f t="shared" si="14"/>
        <v>0</v>
      </c>
      <c r="BL151" s="6">
        <f t="shared" si="15"/>
        <v>0</v>
      </c>
      <c r="BM151" s="6">
        <f t="shared" si="16"/>
        <v>0</v>
      </c>
      <c r="BN151" s="26">
        <f t="shared" si="17"/>
        <v>0</v>
      </c>
    </row>
    <row r="152" spans="1:66" ht="15">
      <c r="A152" s="45" t="s">
        <v>453</v>
      </c>
      <c r="B152" s="45" t="s">
        <v>1</v>
      </c>
      <c r="C152" s="58"/>
      <c r="O152" s="58"/>
      <c r="Q152" s="58"/>
      <c r="S152" s="62">
        <v>58</v>
      </c>
      <c r="U152" s="62"/>
      <c r="W152" s="62"/>
      <c r="Y152" s="62"/>
      <c r="AA152" s="62"/>
      <c r="AC152" s="62"/>
      <c r="AE152" s="62"/>
      <c r="AG152" s="62"/>
      <c r="AI152" s="62"/>
      <c r="AK152" s="62"/>
      <c r="AM152" s="62"/>
      <c r="AO152" s="62"/>
      <c r="AQ152" s="62"/>
      <c r="AS152" s="62"/>
      <c r="AU152" s="62"/>
      <c r="AW152" s="62"/>
      <c r="AY152" s="62"/>
      <c r="BA152" s="62"/>
      <c r="BC152" s="62"/>
      <c r="BI152" s="58">
        <f t="shared" si="12"/>
        <v>0</v>
      </c>
      <c r="BJ152" s="58">
        <f t="shared" si="13"/>
        <v>0</v>
      </c>
      <c r="BK152" s="6">
        <f t="shared" si="14"/>
        <v>0</v>
      </c>
      <c r="BL152" s="6">
        <f t="shared" si="15"/>
        <v>0</v>
      </c>
      <c r="BM152" s="6">
        <f t="shared" si="16"/>
        <v>0</v>
      </c>
      <c r="BN152" s="26">
        <f t="shared" si="17"/>
        <v>0</v>
      </c>
    </row>
    <row r="153" spans="1:66" ht="15">
      <c r="A153" s="45" t="s">
        <v>187</v>
      </c>
      <c r="B153" s="64" t="s">
        <v>15</v>
      </c>
      <c r="C153" s="27">
        <v>33</v>
      </c>
      <c r="O153" s="58">
        <v>15</v>
      </c>
      <c r="P153" s="5">
        <v>16</v>
      </c>
      <c r="Q153" s="58"/>
      <c r="S153" s="58"/>
      <c r="U153" s="58"/>
      <c r="W153" s="58"/>
      <c r="Y153" s="58"/>
      <c r="AA153" s="58">
        <v>23</v>
      </c>
      <c r="AB153" s="23">
        <v>8</v>
      </c>
      <c r="AC153" s="58"/>
      <c r="AE153" s="62" t="s">
        <v>7</v>
      </c>
      <c r="AG153" s="62"/>
      <c r="AI153" s="62"/>
      <c r="AK153" s="62">
        <v>42</v>
      </c>
      <c r="AM153" s="62"/>
      <c r="AO153" s="62"/>
      <c r="AQ153" s="58">
        <v>19</v>
      </c>
      <c r="AR153" s="23">
        <v>12</v>
      </c>
      <c r="AS153" s="62"/>
      <c r="AU153" s="62" t="s">
        <v>7</v>
      </c>
      <c r="AW153" s="62">
        <v>38</v>
      </c>
      <c r="AY153" s="58">
        <v>18</v>
      </c>
      <c r="AZ153" s="57">
        <v>13</v>
      </c>
      <c r="BE153" s="58">
        <v>13</v>
      </c>
      <c r="BF153" s="57">
        <v>20</v>
      </c>
      <c r="BG153" s="58" t="s">
        <v>19</v>
      </c>
      <c r="BI153" s="58">
        <f t="shared" si="12"/>
        <v>69</v>
      </c>
      <c r="BJ153" s="58">
        <f t="shared" si="13"/>
        <v>36</v>
      </c>
      <c r="BK153" s="6">
        <f t="shared" si="14"/>
        <v>0</v>
      </c>
      <c r="BL153" s="6">
        <f t="shared" si="15"/>
        <v>0</v>
      </c>
      <c r="BM153" s="6">
        <f t="shared" si="16"/>
        <v>0</v>
      </c>
      <c r="BN153" s="26">
        <f t="shared" si="17"/>
        <v>33</v>
      </c>
    </row>
    <row r="154" spans="1:66" ht="15">
      <c r="A154" s="45" t="s">
        <v>183</v>
      </c>
      <c r="B154" s="64" t="s">
        <v>3</v>
      </c>
      <c r="C154" s="58">
        <v>2</v>
      </c>
      <c r="D154" s="5">
        <v>80</v>
      </c>
      <c r="E154" s="58"/>
      <c r="G154" s="62"/>
      <c r="I154" s="62"/>
      <c r="K154" s="62"/>
      <c r="M154" s="62"/>
      <c r="O154" s="58">
        <v>22</v>
      </c>
      <c r="P154" s="5">
        <v>9</v>
      </c>
      <c r="Q154" s="58"/>
      <c r="S154" s="58"/>
      <c r="U154" s="62" t="s">
        <v>7</v>
      </c>
      <c r="W154" s="62"/>
      <c r="Y154" s="62"/>
      <c r="AA154" s="58">
        <v>1</v>
      </c>
      <c r="AB154" s="23">
        <v>100</v>
      </c>
      <c r="AC154" s="58"/>
      <c r="AE154" s="58">
        <v>16</v>
      </c>
      <c r="AF154" s="23">
        <v>15</v>
      </c>
      <c r="AG154" s="58"/>
      <c r="AI154" s="58"/>
      <c r="AK154" s="58">
        <v>22</v>
      </c>
      <c r="AL154" s="23">
        <v>9</v>
      </c>
      <c r="AM154" s="58"/>
      <c r="AO154" s="58"/>
      <c r="AQ154" s="58">
        <v>6</v>
      </c>
      <c r="AR154" s="23">
        <v>40</v>
      </c>
      <c r="AS154" s="58"/>
      <c r="AU154" s="58">
        <v>2</v>
      </c>
      <c r="AV154" s="57">
        <v>80</v>
      </c>
      <c r="BC154" s="62" t="s">
        <v>7</v>
      </c>
      <c r="BG154" s="58" t="s">
        <v>19</v>
      </c>
      <c r="BI154" s="58">
        <f t="shared" si="12"/>
        <v>333</v>
      </c>
      <c r="BJ154" s="58">
        <f t="shared" si="13"/>
        <v>333</v>
      </c>
      <c r="BK154" s="6">
        <f t="shared" si="14"/>
        <v>0</v>
      </c>
      <c r="BL154" s="6">
        <f t="shared" si="15"/>
        <v>0</v>
      </c>
      <c r="BM154" s="6">
        <f t="shared" si="16"/>
        <v>0</v>
      </c>
      <c r="BN154" s="26">
        <f t="shared" si="17"/>
        <v>0</v>
      </c>
    </row>
    <row r="155" spans="1:66" ht="15">
      <c r="A155" s="45" t="s">
        <v>467</v>
      </c>
      <c r="B155" s="64" t="s">
        <v>460</v>
      </c>
      <c r="M155" s="58"/>
      <c r="O155" s="58"/>
      <c r="Q155" s="58"/>
      <c r="S155" s="58"/>
      <c r="U155" s="62">
        <v>58</v>
      </c>
      <c r="W155" s="62"/>
      <c r="Y155" s="62"/>
      <c r="AA155" s="62"/>
      <c r="AC155" s="62"/>
      <c r="AE155" s="62"/>
      <c r="AG155" s="62"/>
      <c r="AI155" s="62"/>
      <c r="AK155" s="62"/>
      <c r="AM155" s="62"/>
      <c r="AO155" s="62"/>
      <c r="AQ155" s="62"/>
      <c r="AS155" s="62"/>
      <c r="AU155" s="62"/>
      <c r="AW155" s="62"/>
      <c r="AY155" s="62"/>
      <c r="BA155" s="62"/>
      <c r="BC155" s="62"/>
      <c r="BI155" s="58">
        <f t="shared" si="12"/>
        <v>0</v>
      </c>
      <c r="BJ155" s="58">
        <f t="shared" si="13"/>
        <v>0</v>
      </c>
      <c r="BK155" s="6">
        <f t="shared" si="14"/>
        <v>0</v>
      </c>
      <c r="BL155" s="6">
        <f t="shared" si="15"/>
        <v>0</v>
      </c>
      <c r="BM155" s="6">
        <f t="shared" si="16"/>
        <v>0</v>
      </c>
      <c r="BN155" s="26">
        <f t="shared" si="17"/>
        <v>0</v>
      </c>
    </row>
    <row r="156" spans="1:66" ht="15">
      <c r="A156" s="45" t="s">
        <v>170</v>
      </c>
      <c r="B156" s="64" t="s">
        <v>13</v>
      </c>
      <c r="C156" s="27">
        <v>38</v>
      </c>
      <c r="G156" s="62"/>
      <c r="K156" s="6">
        <v>19</v>
      </c>
      <c r="L156" s="5">
        <v>12</v>
      </c>
      <c r="M156" s="6">
        <v>30</v>
      </c>
      <c r="O156" s="58">
        <v>6</v>
      </c>
      <c r="P156" s="5">
        <v>40</v>
      </c>
      <c r="Q156" s="58"/>
      <c r="S156" s="58"/>
      <c r="U156" s="58">
        <v>16</v>
      </c>
      <c r="V156" s="15">
        <v>15</v>
      </c>
      <c r="W156" s="58"/>
      <c r="Y156" s="58">
        <v>4</v>
      </c>
      <c r="Z156" s="23">
        <v>50</v>
      </c>
      <c r="AA156" s="24">
        <v>16</v>
      </c>
      <c r="AB156" s="23">
        <v>15</v>
      </c>
      <c r="AC156" s="58">
        <v>20</v>
      </c>
      <c r="AD156" s="23">
        <v>11</v>
      </c>
      <c r="AE156" s="58">
        <v>6</v>
      </c>
      <c r="AF156" s="23">
        <v>40</v>
      </c>
      <c r="AG156" s="58"/>
      <c r="AI156" s="58"/>
      <c r="AK156" s="58">
        <v>9</v>
      </c>
      <c r="AL156" s="23">
        <v>29</v>
      </c>
      <c r="AM156" s="58"/>
      <c r="AO156" s="58"/>
      <c r="AQ156" s="62">
        <v>71</v>
      </c>
      <c r="AS156" s="58"/>
      <c r="AU156" s="58">
        <v>11</v>
      </c>
      <c r="AV156" s="57">
        <v>24</v>
      </c>
      <c r="BC156" s="58">
        <v>29</v>
      </c>
      <c r="BD156" s="57">
        <v>2</v>
      </c>
      <c r="BE156" s="58">
        <v>2</v>
      </c>
      <c r="BF156" s="57">
        <v>80</v>
      </c>
      <c r="BG156" s="58">
        <v>4</v>
      </c>
      <c r="BH156" s="57">
        <v>50</v>
      </c>
      <c r="BI156" s="58">
        <f t="shared" si="12"/>
        <v>368</v>
      </c>
      <c r="BJ156" s="58">
        <f t="shared" si="13"/>
        <v>198</v>
      </c>
      <c r="BK156" s="6">
        <f t="shared" si="14"/>
        <v>40</v>
      </c>
      <c r="BL156" s="6">
        <f t="shared" si="15"/>
        <v>0</v>
      </c>
      <c r="BM156" s="6">
        <f t="shared" si="16"/>
        <v>0</v>
      </c>
      <c r="BN156" s="26">
        <f t="shared" si="17"/>
        <v>80</v>
      </c>
    </row>
    <row r="157" spans="1:66" ht="15">
      <c r="A157" s="60" t="s">
        <v>410</v>
      </c>
      <c r="B157" s="45" t="s">
        <v>11</v>
      </c>
      <c r="G157" s="58"/>
      <c r="I157" s="58"/>
      <c r="K157" s="58">
        <v>24</v>
      </c>
      <c r="L157" s="5">
        <v>7</v>
      </c>
      <c r="M157" s="27">
        <v>41</v>
      </c>
      <c r="O157" s="27"/>
      <c r="Q157" s="27"/>
      <c r="S157" s="27"/>
      <c r="U157" s="62">
        <v>37</v>
      </c>
      <c r="W157" s="62"/>
      <c r="Y157" s="62"/>
      <c r="AA157" s="62"/>
      <c r="AC157" s="62">
        <v>35</v>
      </c>
      <c r="AE157" s="62"/>
      <c r="AG157" s="62"/>
      <c r="AI157" s="62"/>
      <c r="AK157" s="62"/>
      <c r="AM157" s="62"/>
      <c r="AO157" s="62"/>
      <c r="AQ157" s="62"/>
      <c r="AS157" s="62"/>
      <c r="AU157" s="62"/>
      <c r="AW157" s="62"/>
      <c r="AY157" s="62"/>
      <c r="BA157" s="62"/>
      <c r="BC157" s="58">
        <v>26</v>
      </c>
      <c r="BD157" s="57">
        <v>5</v>
      </c>
      <c r="BI157" s="58">
        <f t="shared" si="12"/>
        <v>12</v>
      </c>
      <c r="BJ157" s="58">
        <f t="shared" si="13"/>
        <v>0</v>
      </c>
      <c r="BK157" s="6">
        <f t="shared" si="14"/>
        <v>12</v>
      </c>
      <c r="BL157" s="6">
        <f t="shared" si="15"/>
        <v>0</v>
      </c>
      <c r="BM157" s="6">
        <f t="shared" si="16"/>
        <v>0</v>
      </c>
      <c r="BN157" s="26">
        <f t="shared" si="17"/>
        <v>0</v>
      </c>
    </row>
    <row r="158" spans="1:66" ht="15">
      <c r="A158" s="45" t="s">
        <v>461</v>
      </c>
      <c r="B158" s="45" t="s">
        <v>15</v>
      </c>
      <c r="C158" s="58"/>
      <c r="G158" s="58"/>
      <c r="U158" s="6">
        <v>29</v>
      </c>
      <c r="V158" s="15">
        <v>2</v>
      </c>
      <c r="AA158" s="58"/>
      <c r="AC158" s="62">
        <v>50</v>
      </c>
      <c r="AE158" s="62"/>
      <c r="AG158" s="62"/>
      <c r="AI158" s="62"/>
      <c r="AK158" s="62"/>
      <c r="AM158" s="62"/>
      <c r="AO158" s="62"/>
      <c r="AQ158" s="62"/>
      <c r="AS158" s="62"/>
      <c r="AU158" s="62"/>
      <c r="AW158" s="62"/>
      <c r="AY158" s="62"/>
      <c r="BA158" s="62"/>
      <c r="BC158" s="62">
        <v>33</v>
      </c>
      <c r="BI158" s="58">
        <f t="shared" si="12"/>
        <v>2</v>
      </c>
      <c r="BJ158" s="58">
        <f t="shared" si="13"/>
        <v>0</v>
      </c>
      <c r="BK158" s="6">
        <f t="shared" si="14"/>
        <v>2</v>
      </c>
      <c r="BL158" s="6">
        <f t="shared" si="15"/>
        <v>0</v>
      </c>
      <c r="BM158" s="6">
        <f t="shared" si="16"/>
        <v>0</v>
      </c>
      <c r="BN158" s="26">
        <f t="shared" si="17"/>
        <v>0</v>
      </c>
    </row>
    <row r="159" spans="1:66" ht="15">
      <c r="A159" s="45" t="s">
        <v>409</v>
      </c>
      <c r="B159" s="45" t="s">
        <v>5</v>
      </c>
      <c r="E159" s="58"/>
      <c r="G159" s="58"/>
      <c r="I159" s="58"/>
      <c r="K159" s="27">
        <v>37</v>
      </c>
      <c r="M159" s="58">
        <v>23</v>
      </c>
      <c r="N159" s="5">
        <v>8</v>
      </c>
      <c r="O159" s="58"/>
      <c r="Q159" s="58"/>
      <c r="S159" s="58"/>
      <c r="U159" s="62">
        <v>32</v>
      </c>
      <c r="W159" s="62"/>
      <c r="Y159" s="62"/>
      <c r="AA159" s="62"/>
      <c r="AC159" s="62">
        <v>32</v>
      </c>
      <c r="AE159" s="62"/>
      <c r="AG159" s="62"/>
      <c r="AI159" s="62"/>
      <c r="AK159" s="62"/>
      <c r="AM159" s="62"/>
      <c r="AO159" s="62"/>
      <c r="AQ159" s="62"/>
      <c r="AS159" s="62"/>
      <c r="AU159" s="62"/>
      <c r="AW159" s="62"/>
      <c r="AY159" s="62"/>
      <c r="BA159" s="62"/>
      <c r="BC159" s="62">
        <v>31</v>
      </c>
      <c r="BI159" s="58">
        <f t="shared" si="12"/>
        <v>8</v>
      </c>
      <c r="BJ159" s="58">
        <f t="shared" si="13"/>
        <v>0</v>
      </c>
      <c r="BK159" s="6">
        <f t="shared" si="14"/>
        <v>8</v>
      </c>
      <c r="BL159" s="6">
        <f t="shared" si="15"/>
        <v>0</v>
      </c>
      <c r="BM159" s="6">
        <f t="shared" si="16"/>
        <v>0</v>
      </c>
      <c r="BN159" s="26">
        <f t="shared" si="17"/>
        <v>0</v>
      </c>
    </row>
    <row r="160" spans="1:66" ht="15">
      <c r="A160" s="60" t="s">
        <v>290</v>
      </c>
      <c r="B160" t="s">
        <v>11</v>
      </c>
      <c r="C160" s="58"/>
      <c r="E160" s="27">
        <v>35</v>
      </c>
      <c r="G160" s="27">
        <v>44</v>
      </c>
      <c r="I160" s="25">
        <v>25</v>
      </c>
      <c r="J160" s="5">
        <v>6</v>
      </c>
      <c r="K160" s="25"/>
      <c r="M160" s="25"/>
      <c r="O160" s="25"/>
      <c r="Q160" s="62">
        <v>40</v>
      </c>
      <c r="S160" s="58">
        <v>18</v>
      </c>
      <c r="T160" s="15">
        <v>13</v>
      </c>
      <c r="U160" s="58"/>
      <c r="W160" s="58">
        <v>11</v>
      </c>
      <c r="X160" s="23">
        <v>24</v>
      </c>
      <c r="Y160" s="58"/>
      <c r="AA160" s="58"/>
      <c r="AC160" s="58"/>
      <c r="AE160" s="58"/>
      <c r="AG160" s="62" t="s">
        <v>7</v>
      </c>
      <c r="AI160" s="62" t="s">
        <v>330</v>
      </c>
      <c r="AK160" s="62"/>
      <c r="AM160" s="62" t="s">
        <v>332</v>
      </c>
      <c r="AO160" s="62">
        <v>36</v>
      </c>
      <c r="AQ160" s="62"/>
      <c r="AS160" s="62"/>
      <c r="AU160" s="62"/>
      <c r="AW160" s="62" t="s">
        <v>332</v>
      </c>
      <c r="AY160" s="62"/>
      <c r="BA160" s="62">
        <v>50</v>
      </c>
      <c r="BC160" s="62"/>
      <c r="BI160" s="58">
        <f t="shared" si="12"/>
        <v>43</v>
      </c>
      <c r="BJ160" s="58">
        <f t="shared" si="13"/>
        <v>0</v>
      </c>
      <c r="BK160" s="6">
        <f t="shared" si="14"/>
        <v>0</v>
      </c>
      <c r="BL160" s="6">
        <f t="shared" si="15"/>
        <v>6</v>
      </c>
      <c r="BM160" s="6">
        <f t="shared" si="16"/>
        <v>37</v>
      </c>
      <c r="BN160" s="26">
        <f t="shared" si="17"/>
        <v>0</v>
      </c>
    </row>
    <row r="161" spans="1:66" ht="15">
      <c r="A161" s="45" t="s">
        <v>209</v>
      </c>
      <c r="B161" s="64" t="s">
        <v>1</v>
      </c>
      <c r="C161" s="58">
        <v>24</v>
      </c>
      <c r="D161" s="5">
        <v>7</v>
      </c>
      <c r="K161" s="58"/>
      <c r="M161" s="27" t="s">
        <v>7</v>
      </c>
      <c r="O161" s="62">
        <v>39</v>
      </c>
      <c r="Q161" s="62"/>
      <c r="S161" s="62"/>
      <c r="U161" s="62"/>
      <c r="W161" s="62"/>
      <c r="Y161" s="62"/>
      <c r="AA161" s="62"/>
      <c r="AC161" s="62"/>
      <c r="AE161" s="62"/>
      <c r="AG161" s="62"/>
      <c r="AI161" s="62"/>
      <c r="AK161" s="62"/>
      <c r="AM161" s="62"/>
      <c r="AO161" s="62"/>
      <c r="AQ161" s="62"/>
      <c r="AS161" s="62"/>
      <c r="AU161" s="62"/>
      <c r="AW161" s="62"/>
      <c r="AY161" s="62"/>
      <c r="BA161" s="62"/>
      <c r="BC161" s="62"/>
      <c r="BI161" s="58">
        <f t="shared" si="12"/>
        <v>7</v>
      </c>
      <c r="BJ161" s="58">
        <f t="shared" si="13"/>
        <v>7</v>
      </c>
      <c r="BK161" s="6">
        <f t="shared" si="14"/>
        <v>0</v>
      </c>
      <c r="BL161" s="6">
        <f t="shared" si="15"/>
        <v>0</v>
      </c>
      <c r="BM161" s="6">
        <f t="shared" si="16"/>
        <v>0</v>
      </c>
      <c r="BN161" s="26">
        <f t="shared" si="17"/>
        <v>0</v>
      </c>
    </row>
    <row r="162" spans="1:66" ht="15">
      <c r="A162" s="61" t="s">
        <v>443</v>
      </c>
      <c r="B162" s="64" t="s">
        <v>112</v>
      </c>
      <c r="E162" s="58"/>
      <c r="G162" s="58"/>
      <c r="I162" s="58"/>
      <c r="K162" s="58"/>
      <c r="M162" s="58"/>
      <c r="O162" s="58"/>
      <c r="Q162" s="62">
        <v>54</v>
      </c>
      <c r="S162" s="62"/>
      <c r="U162" s="62"/>
      <c r="W162" s="62"/>
      <c r="Y162" s="62"/>
      <c r="AA162" s="62"/>
      <c r="AC162" s="62"/>
      <c r="AE162" s="62"/>
      <c r="AG162" s="62"/>
      <c r="AI162" s="62"/>
      <c r="AK162" s="62"/>
      <c r="AM162" s="62"/>
      <c r="AO162" s="62"/>
      <c r="AQ162" s="62"/>
      <c r="AS162" s="62"/>
      <c r="AU162" s="62"/>
      <c r="AW162" s="62"/>
      <c r="AY162" s="62"/>
      <c r="BA162" s="62"/>
      <c r="BC162" s="62"/>
      <c r="BI162" s="58">
        <f t="shared" si="12"/>
        <v>0</v>
      </c>
      <c r="BJ162" s="58">
        <f t="shared" si="13"/>
        <v>0</v>
      </c>
      <c r="BK162" s="6">
        <f t="shared" si="14"/>
        <v>0</v>
      </c>
      <c r="BL162" s="6">
        <f t="shared" si="15"/>
        <v>0</v>
      </c>
      <c r="BM162" s="6">
        <f t="shared" si="16"/>
        <v>0</v>
      </c>
      <c r="BN162" s="26">
        <f t="shared" si="17"/>
        <v>0</v>
      </c>
    </row>
    <row r="163" spans="1:66" ht="15">
      <c r="A163" s="60" t="s">
        <v>291</v>
      </c>
      <c r="B163" t="s">
        <v>3</v>
      </c>
      <c r="C163" s="58"/>
      <c r="E163" s="27">
        <v>49</v>
      </c>
      <c r="G163" s="27" t="s">
        <v>332</v>
      </c>
      <c r="I163" s="27" t="s">
        <v>330</v>
      </c>
      <c r="K163" s="27" t="s">
        <v>353</v>
      </c>
      <c r="M163" s="27"/>
      <c r="O163" s="27"/>
      <c r="Q163" s="62" t="s">
        <v>332</v>
      </c>
      <c r="S163" s="58">
        <v>14</v>
      </c>
      <c r="T163" s="15">
        <v>18</v>
      </c>
      <c r="U163" s="58">
        <v>7</v>
      </c>
      <c r="V163" s="15">
        <v>36</v>
      </c>
      <c r="W163" s="62" t="s">
        <v>332</v>
      </c>
      <c r="Y163" s="62"/>
      <c r="AA163" s="62"/>
      <c r="AC163" s="62"/>
      <c r="AE163" s="62"/>
      <c r="AG163" s="25" t="s">
        <v>19</v>
      </c>
      <c r="AI163" s="58">
        <v>10</v>
      </c>
      <c r="AJ163" s="23">
        <v>26</v>
      </c>
      <c r="AK163" s="58"/>
      <c r="AM163" s="62" t="s">
        <v>332</v>
      </c>
      <c r="AO163" s="62">
        <v>39</v>
      </c>
      <c r="AQ163" s="62">
        <v>69</v>
      </c>
      <c r="AS163" s="58">
        <v>12</v>
      </c>
      <c r="AT163" s="23">
        <v>22</v>
      </c>
      <c r="AW163" s="62">
        <v>37</v>
      </c>
      <c r="AY163" s="58">
        <v>12</v>
      </c>
      <c r="AZ163" s="57">
        <v>22</v>
      </c>
      <c r="BE163" s="58">
        <v>22</v>
      </c>
      <c r="BF163" s="57">
        <v>9</v>
      </c>
      <c r="BI163" s="58">
        <f t="shared" si="12"/>
        <v>133</v>
      </c>
      <c r="BJ163" s="58">
        <f t="shared" si="13"/>
        <v>0</v>
      </c>
      <c r="BK163" s="6">
        <f t="shared" si="14"/>
        <v>36</v>
      </c>
      <c r="BL163" s="6">
        <f t="shared" si="15"/>
        <v>0</v>
      </c>
      <c r="BM163" s="6">
        <f t="shared" si="16"/>
        <v>44</v>
      </c>
      <c r="BN163" s="26">
        <f t="shared" si="17"/>
        <v>53</v>
      </c>
    </row>
    <row r="164" spans="1:66" ht="15">
      <c r="A164" s="28" t="s">
        <v>426</v>
      </c>
      <c r="B164" s="45" t="s">
        <v>3</v>
      </c>
      <c r="E164" s="58"/>
      <c r="G164" s="58"/>
      <c r="I164" s="58"/>
      <c r="K164" s="58"/>
      <c r="M164" s="27" t="s">
        <v>7</v>
      </c>
      <c r="O164" s="27"/>
      <c r="Q164" s="27"/>
      <c r="S164" s="27"/>
      <c r="U164" s="27"/>
      <c r="W164" s="27"/>
      <c r="Y164" s="27"/>
      <c r="AA164" s="27"/>
      <c r="AC164" s="62">
        <v>53</v>
      </c>
      <c r="AE164" s="62"/>
      <c r="AG164" s="62"/>
      <c r="AI164" s="62"/>
      <c r="AK164" s="62"/>
      <c r="AM164" s="62"/>
      <c r="AO164" s="62"/>
      <c r="AQ164" s="62"/>
      <c r="AS164" s="62"/>
      <c r="AU164" s="62"/>
      <c r="AW164" s="62"/>
      <c r="AY164" s="62"/>
      <c r="BA164" s="62"/>
      <c r="BC164" s="62">
        <v>40</v>
      </c>
      <c r="BI164" s="58">
        <f t="shared" si="12"/>
        <v>0</v>
      </c>
      <c r="BJ164" s="58">
        <f t="shared" si="13"/>
        <v>0</v>
      </c>
      <c r="BK164" s="6">
        <f t="shared" si="14"/>
        <v>0</v>
      </c>
      <c r="BL164" s="6">
        <f t="shared" si="15"/>
        <v>0</v>
      </c>
      <c r="BM164" s="6">
        <f t="shared" si="16"/>
        <v>0</v>
      </c>
      <c r="BN164" s="26">
        <f t="shared" si="17"/>
        <v>0</v>
      </c>
    </row>
    <row r="165" spans="1:66" ht="15">
      <c r="A165" s="60" t="s">
        <v>412</v>
      </c>
      <c r="B165" s="45" t="s">
        <v>3</v>
      </c>
      <c r="E165" s="58"/>
      <c r="G165" s="58"/>
      <c r="I165" s="58"/>
      <c r="K165" s="58">
        <v>12</v>
      </c>
      <c r="L165" s="5">
        <v>22</v>
      </c>
      <c r="M165" s="27" t="s">
        <v>7</v>
      </c>
      <c r="O165" s="27"/>
      <c r="Q165" s="27"/>
      <c r="S165" s="27"/>
      <c r="U165" s="27"/>
      <c r="W165" s="27"/>
      <c r="Y165" s="27"/>
      <c r="AA165" s="27"/>
      <c r="AC165" s="58">
        <v>15</v>
      </c>
      <c r="AD165" s="23">
        <v>16</v>
      </c>
      <c r="AE165" s="58"/>
      <c r="AG165" s="58"/>
      <c r="AI165" s="58"/>
      <c r="AK165" s="58"/>
      <c r="AM165" s="58"/>
      <c r="AO165" s="58"/>
      <c r="AQ165" s="58"/>
      <c r="AS165" s="58"/>
      <c r="BA165" s="62">
        <v>44</v>
      </c>
      <c r="BC165" s="62" t="s">
        <v>7</v>
      </c>
      <c r="BI165" s="58">
        <f t="shared" si="12"/>
        <v>38</v>
      </c>
      <c r="BJ165" s="58">
        <f t="shared" si="13"/>
        <v>0</v>
      </c>
      <c r="BK165" s="6">
        <f t="shared" si="14"/>
        <v>38</v>
      </c>
      <c r="BL165" s="6">
        <f t="shared" si="15"/>
        <v>0</v>
      </c>
      <c r="BM165" s="6">
        <f t="shared" si="16"/>
        <v>0</v>
      </c>
      <c r="BN165" s="26">
        <f t="shared" si="17"/>
        <v>0</v>
      </c>
    </row>
    <row r="166" spans="1:66" ht="15">
      <c r="A166" s="60" t="s">
        <v>292</v>
      </c>
      <c r="B166" s="64" t="s">
        <v>8</v>
      </c>
      <c r="E166" s="27">
        <v>57</v>
      </c>
      <c r="G166" s="27">
        <v>48</v>
      </c>
      <c r="I166" s="27" t="s">
        <v>332</v>
      </c>
      <c r="K166" s="27">
        <v>51</v>
      </c>
      <c r="M166" s="27"/>
      <c r="O166" s="27"/>
      <c r="Q166" s="27"/>
      <c r="S166" s="62">
        <v>59</v>
      </c>
      <c r="U166" s="62"/>
      <c r="W166" s="62"/>
      <c r="Y166" s="62"/>
      <c r="AA166" s="62"/>
      <c r="AC166" s="62"/>
      <c r="AE166" s="62"/>
      <c r="AG166" s="62"/>
      <c r="AI166" s="62"/>
      <c r="AK166" s="62"/>
      <c r="AM166" s="62"/>
      <c r="AO166" s="62"/>
      <c r="AQ166" s="62"/>
      <c r="AS166" s="62"/>
      <c r="AU166" s="62"/>
      <c r="AW166" s="62">
        <v>42</v>
      </c>
      <c r="AY166" s="58" t="s">
        <v>19</v>
      </c>
      <c r="BI166" s="58">
        <f t="shared" si="12"/>
        <v>0</v>
      </c>
      <c r="BJ166" s="58">
        <f t="shared" si="13"/>
        <v>0</v>
      </c>
      <c r="BK166" s="6">
        <f t="shared" si="14"/>
        <v>0</v>
      </c>
      <c r="BL166" s="6">
        <f t="shared" si="15"/>
        <v>0</v>
      </c>
      <c r="BM166" s="6">
        <f t="shared" si="16"/>
        <v>0</v>
      </c>
      <c r="BN166" s="26">
        <f t="shared" si="17"/>
        <v>0</v>
      </c>
    </row>
    <row r="167" spans="1:66" ht="15">
      <c r="A167" s="60" t="s">
        <v>293</v>
      </c>
      <c r="B167" s="64" t="s">
        <v>9</v>
      </c>
      <c r="E167" s="58">
        <v>13</v>
      </c>
      <c r="F167" s="5">
        <v>20</v>
      </c>
      <c r="G167" s="25">
        <v>15</v>
      </c>
      <c r="H167" s="5">
        <v>16</v>
      </c>
      <c r="I167" s="25">
        <v>19</v>
      </c>
      <c r="J167" s="5">
        <v>12</v>
      </c>
      <c r="K167" s="27">
        <v>53</v>
      </c>
      <c r="M167" s="27"/>
      <c r="O167" s="27"/>
      <c r="Q167" s="6">
        <v>15</v>
      </c>
      <c r="R167" s="15">
        <v>16</v>
      </c>
      <c r="S167" s="58">
        <v>8</v>
      </c>
      <c r="T167" s="15">
        <v>32</v>
      </c>
      <c r="U167" s="58"/>
      <c r="W167" s="58">
        <v>13</v>
      </c>
      <c r="X167" s="23">
        <v>20</v>
      </c>
      <c r="Y167" s="58"/>
      <c r="AA167" s="58"/>
      <c r="AC167" s="58"/>
      <c r="AE167" s="58"/>
      <c r="AG167" s="58"/>
      <c r="AI167" s="58">
        <v>23</v>
      </c>
      <c r="AJ167" s="23">
        <v>8</v>
      </c>
      <c r="AK167" s="58"/>
      <c r="AM167" s="58">
        <v>29</v>
      </c>
      <c r="AN167" s="23">
        <v>2</v>
      </c>
      <c r="AO167" s="62" t="s">
        <v>332</v>
      </c>
      <c r="AQ167" s="58"/>
      <c r="AS167" s="58"/>
      <c r="AW167" s="62" t="s">
        <v>332</v>
      </c>
      <c r="AY167" s="62"/>
      <c r="BA167" s="62"/>
      <c r="BC167" s="62"/>
      <c r="BI167" s="58">
        <f t="shared" si="12"/>
        <v>126</v>
      </c>
      <c r="BJ167" s="58">
        <f t="shared" si="13"/>
        <v>0</v>
      </c>
      <c r="BK167" s="6">
        <f t="shared" si="14"/>
        <v>0</v>
      </c>
      <c r="BL167" s="6">
        <f t="shared" si="15"/>
        <v>46</v>
      </c>
      <c r="BM167" s="6">
        <f t="shared" si="16"/>
        <v>80</v>
      </c>
      <c r="BN167" s="26">
        <f t="shared" si="17"/>
        <v>0</v>
      </c>
    </row>
    <row r="168" spans="1:66" ht="15">
      <c r="A168" s="61" t="s">
        <v>546</v>
      </c>
      <c r="B168" s="60" t="s">
        <v>3</v>
      </c>
      <c r="C168" s="58"/>
      <c r="G168" s="58"/>
      <c r="I168" s="58"/>
      <c r="K168" s="58"/>
      <c r="M168" s="58"/>
      <c r="O168" s="58"/>
      <c r="Q168" s="58"/>
      <c r="W168" s="58"/>
      <c r="Y168" s="58"/>
      <c r="AA168" s="58"/>
      <c r="AC168" s="58"/>
      <c r="AE168" s="62" t="s">
        <v>7</v>
      </c>
      <c r="AG168" s="62"/>
      <c r="AI168" s="62"/>
      <c r="AK168" s="62"/>
      <c r="AM168" s="62"/>
      <c r="AO168" s="62"/>
      <c r="AQ168" s="62"/>
      <c r="AS168" s="62"/>
      <c r="AU168" s="62"/>
      <c r="AW168" s="62"/>
      <c r="AY168" s="62"/>
      <c r="BA168" s="62"/>
      <c r="BC168" s="62"/>
      <c r="BI168" s="58">
        <f t="shared" si="12"/>
        <v>0</v>
      </c>
      <c r="BJ168" s="58">
        <f t="shared" si="13"/>
        <v>0</v>
      </c>
      <c r="BK168" s="6">
        <f t="shared" si="14"/>
        <v>0</v>
      </c>
      <c r="BL168" s="6">
        <f t="shared" si="15"/>
        <v>0</v>
      </c>
      <c r="BM168" s="6">
        <f t="shared" si="16"/>
        <v>0</v>
      </c>
      <c r="BN168" s="26">
        <f t="shared" si="17"/>
        <v>0</v>
      </c>
    </row>
    <row r="169" spans="1:66" ht="15">
      <c r="A169" s="45" t="s">
        <v>207</v>
      </c>
      <c r="B169" s="64" t="s">
        <v>18</v>
      </c>
      <c r="C169" s="27" t="s">
        <v>249</v>
      </c>
      <c r="E169" s="58"/>
      <c r="G169" s="58"/>
      <c r="I169" s="58"/>
      <c r="K169" s="58" t="s">
        <v>19</v>
      </c>
      <c r="M169" s="58">
        <v>26</v>
      </c>
      <c r="N169" s="5">
        <v>5</v>
      </c>
      <c r="O169" s="58">
        <v>23</v>
      </c>
      <c r="P169" s="5">
        <v>8</v>
      </c>
      <c r="Q169" s="58"/>
      <c r="S169" s="58"/>
      <c r="U169" s="62">
        <v>34</v>
      </c>
      <c r="W169" s="62"/>
      <c r="Y169" s="62"/>
      <c r="AA169" s="58">
        <v>22</v>
      </c>
      <c r="AB169" s="23">
        <v>9</v>
      </c>
      <c r="AC169" s="58">
        <v>24</v>
      </c>
      <c r="AD169" s="23">
        <v>7</v>
      </c>
      <c r="AE169" s="58" t="s">
        <v>19</v>
      </c>
      <c r="AG169" s="58"/>
      <c r="AI169" s="58"/>
      <c r="AK169" s="62" t="s">
        <v>7</v>
      </c>
      <c r="AM169" s="62"/>
      <c r="AO169" s="62"/>
      <c r="AQ169" s="62">
        <v>40</v>
      </c>
      <c r="AS169" s="62"/>
      <c r="AU169" s="62" t="s">
        <v>7</v>
      </c>
      <c r="AW169" s="62"/>
      <c r="AY169" s="62"/>
      <c r="BA169" s="62"/>
      <c r="BC169" s="62" t="s">
        <v>7</v>
      </c>
      <c r="BG169" s="62">
        <v>35</v>
      </c>
      <c r="BI169" s="58">
        <f t="shared" si="12"/>
        <v>29</v>
      </c>
      <c r="BJ169" s="58">
        <f t="shared" si="13"/>
        <v>17</v>
      </c>
      <c r="BK169" s="6">
        <f t="shared" si="14"/>
        <v>12</v>
      </c>
      <c r="BL169" s="6">
        <f t="shared" si="15"/>
        <v>0</v>
      </c>
      <c r="BM169" s="6">
        <f t="shared" si="16"/>
        <v>0</v>
      </c>
      <c r="BN169" s="26">
        <f t="shared" si="17"/>
        <v>0</v>
      </c>
    </row>
    <row r="170" spans="1:66" ht="15">
      <c r="A170" s="28" t="s">
        <v>245</v>
      </c>
      <c r="B170" t="s">
        <v>18</v>
      </c>
      <c r="C170" s="27">
        <v>44</v>
      </c>
      <c r="E170" s="58"/>
      <c r="G170" s="58"/>
      <c r="I170" s="58"/>
      <c r="K170" s="58"/>
      <c r="M170" s="58"/>
      <c r="O170" s="58"/>
      <c r="Q170" s="58"/>
      <c r="S170" s="58"/>
      <c r="U170" s="58"/>
      <c r="W170" s="58"/>
      <c r="Y170" s="58"/>
      <c r="AA170" s="58"/>
      <c r="AC170" s="58"/>
      <c r="AE170" s="58"/>
      <c r="AG170" s="58"/>
      <c r="AI170" s="58"/>
      <c r="AK170" s="58"/>
      <c r="AM170" s="58"/>
      <c r="AO170" s="58"/>
      <c r="AQ170" s="58"/>
      <c r="AS170" s="58"/>
      <c r="AU170" s="62" t="s">
        <v>7</v>
      </c>
      <c r="AW170" s="62"/>
      <c r="AY170" s="62"/>
      <c r="BA170" s="62"/>
      <c r="BC170" s="62"/>
      <c r="BI170" s="58">
        <f t="shared" si="12"/>
        <v>0</v>
      </c>
      <c r="BJ170" s="58">
        <f t="shared" si="13"/>
        <v>0</v>
      </c>
      <c r="BK170" s="6">
        <f t="shared" si="14"/>
        <v>0</v>
      </c>
      <c r="BL170" s="6">
        <f t="shared" si="15"/>
        <v>0</v>
      </c>
      <c r="BM170" s="6">
        <f t="shared" si="16"/>
        <v>0</v>
      </c>
      <c r="BN170" s="26">
        <f t="shared" si="17"/>
        <v>0</v>
      </c>
    </row>
    <row r="171" spans="1:66" ht="15">
      <c r="A171" s="61" t="s">
        <v>564</v>
      </c>
      <c r="B171" s="60" t="s">
        <v>10</v>
      </c>
      <c r="C171" s="58"/>
      <c r="G171" s="58"/>
      <c r="I171" s="58"/>
      <c r="Q171" s="58"/>
      <c r="AA171" s="58"/>
      <c r="AC171" s="58"/>
      <c r="AE171" s="58"/>
      <c r="AG171" s="25">
        <v>22</v>
      </c>
      <c r="AH171" s="23">
        <v>9</v>
      </c>
      <c r="AI171" s="62">
        <v>37</v>
      </c>
      <c r="AK171" s="62"/>
      <c r="AM171" s="62"/>
      <c r="AO171" s="62">
        <v>45</v>
      </c>
      <c r="AQ171" s="62" t="s">
        <v>7</v>
      </c>
      <c r="AS171" s="62" t="s">
        <v>7</v>
      </c>
      <c r="AU171" s="62"/>
      <c r="AW171" s="62">
        <v>45</v>
      </c>
      <c r="AY171" s="58">
        <v>8</v>
      </c>
      <c r="AZ171" s="57">
        <v>32</v>
      </c>
      <c r="BA171" s="62">
        <v>38</v>
      </c>
      <c r="BC171" s="62"/>
      <c r="BE171" s="58" t="s">
        <v>7</v>
      </c>
      <c r="BG171" s="62" t="s">
        <v>7</v>
      </c>
      <c r="BI171" s="58">
        <f t="shared" si="12"/>
        <v>41</v>
      </c>
      <c r="BJ171" s="58">
        <f t="shared" si="13"/>
        <v>0</v>
      </c>
      <c r="BK171" s="6">
        <f t="shared" si="14"/>
        <v>0</v>
      </c>
      <c r="BL171" s="6">
        <f t="shared" si="15"/>
        <v>0</v>
      </c>
      <c r="BM171" s="6">
        <f t="shared" si="16"/>
        <v>0</v>
      </c>
      <c r="BN171" s="26">
        <f t="shared" si="17"/>
        <v>41</v>
      </c>
    </row>
    <row r="172" spans="1:66" ht="15">
      <c r="A172" s="60" t="s">
        <v>294</v>
      </c>
      <c r="B172" s="64" t="s">
        <v>10</v>
      </c>
      <c r="C172" s="58"/>
      <c r="E172" s="58">
        <v>29</v>
      </c>
      <c r="F172" s="5">
        <v>2</v>
      </c>
      <c r="G172" s="27">
        <v>36</v>
      </c>
      <c r="I172" s="27" t="s">
        <v>332</v>
      </c>
      <c r="K172" s="27"/>
      <c r="M172" s="27"/>
      <c r="O172" s="27"/>
      <c r="Q172" s="62">
        <v>31</v>
      </c>
      <c r="S172" s="62">
        <v>35</v>
      </c>
      <c r="U172" s="62"/>
      <c r="W172" s="58">
        <v>17</v>
      </c>
      <c r="X172" s="23">
        <v>14</v>
      </c>
      <c r="Y172" s="58"/>
      <c r="AA172" s="58"/>
      <c r="AC172" s="58"/>
      <c r="AE172" s="58"/>
      <c r="AG172" s="62" t="s">
        <v>7</v>
      </c>
      <c r="AI172" s="58">
        <v>25</v>
      </c>
      <c r="AJ172" s="23">
        <v>6</v>
      </c>
      <c r="AK172" s="58"/>
      <c r="AM172" s="58">
        <v>27</v>
      </c>
      <c r="AN172" s="23">
        <v>4</v>
      </c>
      <c r="AO172" s="58">
        <v>25</v>
      </c>
      <c r="AP172" s="23">
        <v>6</v>
      </c>
      <c r="AQ172" s="62">
        <v>66</v>
      </c>
      <c r="AS172" s="58" t="s">
        <v>19</v>
      </c>
      <c r="AW172" s="58">
        <v>2</v>
      </c>
      <c r="AX172" s="57">
        <v>80</v>
      </c>
      <c r="AY172" s="58">
        <v>7</v>
      </c>
      <c r="AZ172" s="57">
        <v>36</v>
      </c>
      <c r="BA172" s="62">
        <v>31</v>
      </c>
      <c r="BC172" s="62"/>
      <c r="BE172" s="58">
        <v>26</v>
      </c>
      <c r="BF172" s="57">
        <v>5</v>
      </c>
      <c r="BI172" s="58">
        <f t="shared" si="12"/>
        <v>153</v>
      </c>
      <c r="BJ172" s="58">
        <f t="shared" si="13"/>
        <v>0</v>
      </c>
      <c r="BK172" s="6">
        <f t="shared" si="14"/>
        <v>0</v>
      </c>
      <c r="BL172" s="6">
        <f t="shared" si="15"/>
        <v>4</v>
      </c>
      <c r="BM172" s="6">
        <f t="shared" si="16"/>
        <v>108</v>
      </c>
      <c r="BN172" s="26">
        <f t="shared" si="17"/>
        <v>41</v>
      </c>
    </row>
    <row r="173" spans="1:66" ht="15">
      <c r="A173" s="60" t="s">
        <v>295</v>
      </c>
      <c r="B173" s="64" t="s">
        <v>1</v>
      </c>
      <c r="E173" s="27">
        <v>58</v>
      </c>
      <c r="G173" s="27">
        <v>55</v>
      </c>
      <c r="I173" s="27" t="s">
        <v>332</v>
      </c>
      <c r="K173" s="27"/>
      <c r="M173" s="27"/>
      <c r="O173" s="27"/>
      <c r="Q173" s="27"/>
      <c r="S173" s="62">
        <v>45</v>
      </c>
      <c r="U173" s="62"/>
      <c r="W173" s="62" t="s">
        <v>330</v>
      </c>
      <c r="Y173" s="62"/>
      <c r="AA173" s="62"/>
      <c r="AC173" s="62"/>
      <c r="AE173" s="62"/>
      <c r="AG173" s="62"/>
      <c r="AI173" s="62"/>
      <c r="AK173" s="62"/>
      <c r="AM173" s="62"/>
      <c r="AO173" s="62"/>
      <c r="AQ173" s="62"/>
      <c r="AS173" s="62"/>
      <c r="AU173" s="62"/>
      <c r="AW173" s="62"/>
      <c r="AY173" s="62"/>
      <c r="BA173" s="62"/>
      <c r="BC173" s="62"/>
      <c r="BI173" s="58">
        <f t="shared" si="12"/>
        <v>0</v>
      </c>
      <c r="BJ173" s="58">
        <f t="shared" si="13"/>
        <v>0</v>
      </c>
      <c r="BK173" s="6">
        <f t="shared" si="14"/>
        <v>0</v>
      </c>
      <c r="BL173" s="6">
        <f t="shared" si="15"/>
        <v>0</v>
      </c>
      <c r="BM173" s="6">
        <f t="shared" si="16"/>
        <v>0</v>
      </c>
      <c r="BN173" s="26">
        <f t="shared" si="17"/>
        <v>0</v>
      </c>
    </row>
    <row r="174" spans="1:66" ht="15">
      <c r="A174" s="60" t="s">
        <v>296</v>
      </c>
      <c r="B174" t="s">
        <v>10</v>
      </c>
      <c r="C174" s="58"/>
      <c r="E174" s="27" t="s">
        <v>332</v>
      </c>
      <c r="G174" s="27">
        <v>60</v>
      </c>
      <c r="I174" s="27" t="s">
        <v>332</v>
      </c>
      <c r="K174" s="27"/>
      <c r="M174" s="27"/>
      <c r="O174" s="27"/>
      <c r="Q174" s="62">
        <v>43</v>
      </c>
      <c r="S174" s="62"/>
      <c r="U174" s="62"/>
      <c r="W174" s="58">
        <v>26</v>
      </c>
      <c r="X174" s="23">
        <v>5</v>
      </c>
      <c r="Y174" s="62"/>
      <c r="AA174" s="62"/>
      <c r="AC174" s="62"/>
      <c r="AE174" s="62"/>
      <c r="AG174" s="62" t="s">
        <v>7</v>
      </c>
      <c r="AI174" s="58">
        <v>26</v>
      </c>
      <c r="AJ174" s="23">
        <v>5</v>
      </c>
      <c r="AK174" s="58"/>
      <c r="AM174" s="58">
        <v>23</v>
      </c>
      <c r="AN174" s="23">
        <v>8</v>
      </c>
      <c r="AO174" s="62">
        <v>35</v>
      </c>
      <c r="AQ174" s="58"/>
      <c r="AS174" s="58"/>
      <c r="BA174" s="62" t="s">
        <v>332</v>
      </c>
      <c r="BC174" s="62">
        <v>47</v>
      </c>
      <c r="BI174" s="58">
        <f t="shared" si="12"/>
        <v>18</v>
      </c>
      <c r="BJ174" s="58">
        <f t="shared" si="13"/>
        <v>0</v>
      </c>
      <c r="BK174" s="6">
        <f t="shared" si="14"/>
        <v>0</v>
      </c>
      <c r="BL174" s="6">
        <f t="shared" si="15"/>
        <v>8</v>
      </c>
      <c r="BM174" s="6">
        <f t="shared" si="16"/>
        <v>10</v>
      </c>
      <c r="BN174" s="26">
        <f t="shared" si="17"/>
        <v>0</v>
      </c>
    </row>
    <row r="175" spans="1:66" ht="15">
      <c r="A175" s="45" t="s">
        <v>462</v>
      </c>
      <c r="B175" t="s">
        <v>10</v>
      </c>
      <c r="C175" s="58"/>
      <c r="E175" s="58"/>
      <c r="G175" s="58"/>
      <c r="I175" s="58"/>
      <c r="K175" s="58"/>
      <c r="M175" s="58"/>
      <c r="O175" s="58"/>
      <c r="Q175" s="58"/>
      <c r="S175" s="58"/>
      <c r="U175" s="62" t="s">
        <v>7</v>
      </c>
      <c r="W175" s="62"/>
      <c r="Y175" s="62"/>
      <c r="AA175" s="62"/>
      <c r="AC175" s="62"/>
      <c r="AE175" s="62"/>
      <c r="AG175" s="62"/>
      <c r="AI175" s="62"/>
      <c r="AK175" s="62"/>
      <c r="AM175" s="62"/>
      <c r="AO175" s="62"/>
      <c r="AQ175" s="62"/>
      <c r="AS175" s="62"/>
      <c r="AU175" s="62"/>
      <c r="AW175" s="62"/>
      <c r="AY175" s="62"/>
      <c r="BA175" s="62"/>
      <c r="BC175" s="62"/>
      <c r="BI175" s="58">
        <f t="shared" si="12"/>
        <v>0</v>
      </c>
      <c r="BJ175" s="58">
        <f t="shared" si="13"/>
        <v>0</v>
      </c>
      <c r="BK175" s="6">
        <f t="shared" si="14"/>
        <v>0</v>
      </c>
      <c r="BL175" s="6">
        <f t="shared" si="15"/>
        <v>0</v>
      </c>
      <c r="BM175" s="6">
        <f t="shared" si="16"/>
        <v>0</v>
      </c>
      <c r="BN175" s="26">
        <f t="shared" si="17"/>
        <v>0</v>
      </c>
    </row>
    <row r="176" spans="1:66" ht="15">
      <c r="A176" s="60" t="s">
        <v>297</v>
      </c>
      <c r="B176" t="s">
        <v>14</v>
      </c>
      <c r="C176" s="58"/>
      <c r="E176" s="27" t="s">
        <v>332</v>
      </c>
      <c r="G176" s="58"/>
      <c r="I176" s="27">
        <v>42</v>
      </c>
      <c r="K176" s="27"/>
      <c r="M176" s="27"/>
      <c r="O176" s="27"/>
      <c r="Q176" s="27"/>
      <c r="S176" s="62">
        <v>57</v>
      </c>
      <c r="U176" s="62"/>
      <c r="W176" s="62">
        <v>34</v>
      </c>
      <c r="Y176" s="62"/>
      <c r="AA176" s="62"/>
      <c r="AC176" s="62"/>
      <c r="AE176" s="62"/>
      <c r="AG176" s="62"/>
      <c r="AI176" s="62">
        <v>38</v>
      </c>
      <c r="AK176" s="62"/>
      <c r="AM176" s="62"/>
      <c r="AO176" s="62"/>
      <c r="AQ176" s="62"/>
      <c r="AS176" s="62"/>
      <c r="AU176" s="62"/>
      <c r="AW176" s="62"/>
      <c r="AY176" s="62"/>
      <c r="BA176" s="62"/>
      <c r="BC176" s="62"/>
      <c r="BI176" s="58">
        <f t="shared" si="12"/>
        <v>0</v>
      </c>
      <c r="BJ176" s="58">
        <f t="shared" si="13"/>
        <v>0</v>
      </c>
      <c r="BK176" s="6">
        <f t="shared" si="14"/>
        <v>0</v>
      </c>
      <c r="BL176" s="6">
        <f t="shared" si="15"/>
        <v>0</v>
      </c>
      <c r="BM176" s="6">
        <f t="shared" si="16"/>
        <v>0</v>
      </c>
      <c r="BN176" s="26">
        <f t="shared" si="17"/>
        <v>0</v>
      </c>
    </row>
    <row r="177" spans="1:66" ht="15">
      <c r="A177" s="61" t="s">
        <v>524</v>
      </c>
      <c r="B177" s="60" t="s">
        <v>3</v>
      </c>
      <c r="C177" s="58"/>
      <c r="E177" s="58"/>
      <c r="G177" s="58"/>
      <c r="I177" s="58"/>
      <c r="K177" s="58"/>
      <c r="M177" s="58"/>
      <c r="O177" s="58"/>
      <c r="Q177" s="58"/>
      <c r="W177" s="58"/>
      <c r="Y177" s="58"/>
      <c r="AA177" s="62">
        <v>59</v>
      </c>
      <c r="AC177" s="62"/>
      <c r="AE177" s="62" t="s">
        <v>7</v>
      </c>
      <c r="AG177" s="62"/>
      <c r="AI177" s="62"/>
      <c r="AK177" s="62"/>
      <c r="AM177" s="62"/>
      <c r="AO177" s="62"/>
      <c r="AQ177" s="62"/>
      <c r="AS177" s="62"/>
      <c r="AU177" s="62"/>
      <c r="AW177" s="62"/>
      <c r="AY177" s="62"/>
      <c r="BA177" s="62"/>
      <c r="BC177" s="62"/>
      <c r="BI177" s="58">
        <f t="shared" si="12"/>
        <v>0</v>
      </c>
      <c r="BJ177" s="58">
        <f t="shared" si="13"/>
        <v>0</v>
      </c>
      <c r="BK177" s="6">
        <f t="shared" si="14"/>
        <v>0</v>
      </c>
      <c r="BL177" s="6">
        <f t="shared" si="15"/>
        <v>0</v>
      </c>
      <c r="BM177" s="6">
        <f t="shared" si="16"/>
        <v>0</v>
      </c>
      <c r="BN177" s="26">
        <f t="shared" si="17"/>
        <v>0</v>
      </c>
    </row>
    <row r="178" spans="1:66" ht="15">
      <c r="A178" s="45" t="s">
        <v>224</v>
      </c>
      <c r="B178" s="64" t="s">
        <v>1</v>
      </c>
      <c r="C178" s="27" t="s">
        <v>7</v>
      </c>
      <c r="M178" s="27" t="s">
        <v>7</v>
      </c>
      <c r="O178" s="62" t="s">
        <v>7</v>
      </c>
      <c r="Q178" s="62"/>
      <c r="S178" s="62"/>
      <c r="U178" s="62">
        <v>31</v>
      </c>
      <c r="W178" s="62"/>
      <c r="Y178" s="62"/>
      <c r="AA178" s="62">
        <v>38</v>
      </c>
      <c r="AC178" s="62">
        <v>34</v>
      </c>
      <c r="AE178" s="62">
        <v>40</v>
      </c>
      <c r="AG178" s="62"/>
      <c r="AI178" s="62"/>
      <c r="AK178" s="62"/>
      <c r="AM178" s="62"/>
      <c r="AO178" s="62"/>
      <c r="AQ178" s="62">
        <v>51</v>
      </c>
      <c r="AS178" s="62"/>
      <c r="AU178" s="62" t="s">
        <v>7</v>
      </c>
      <c r="AW178" s="62"/>
      <c r="AY178" s="62"/>
      <c r="BA178" s="58">
        <v>6</v>
      </c>
      <c r="BB178" s="57">
        <v>40</v>
      </c>
      <c r="BC178" s="58">
        <v>24</v>
      </c>
      <c r="BD178" s="57">
        <v>7</v>
      </c>
      <c r="BE178" s="58">
        <v>11</v>
      </c>
      <c r="BF178" s="57">
        <v>24</v>
      </c>
      <c r="BG178" s="62" t="s">
        <v>7</v>
      </c>
      <c r="BI178" s="58">
        <f t="shared" si="12"/>
        <v>71</v>
      </c>
      <c r="BJ178" s="58">
        <f t="shared" si="13"/>
        <v>0</v>
      </c>
      <c r="BK178" s="6">
        <f t="shared" si="14"/>
        <v>7</v>
      </c>
      <c r="BL178" s="6">
        <f t="shared" si="15"/>
        <v>40</v>
      </c>
      <c r="BM178" s="6">
        <f t="shared" si="16"/>
        <v>0</v>
      </c>
      <c r="BN178" s="26">
        <f t="shared" si="17"/>
        <v>24</v>
      </c>
    </row>
    <row r="179" spans="1:66" ht="15">
      <c r="A179" s="45" t="s">
        <v>435</v>
      </c>
      <c r="B179" s="45" t="s">
        <v>1</v>
      </c>
      <c r="C179" s="58"/>
      <c r="O179" s="62" t="s">
        <v>7</v>
      </c>
      <c r="Q179" s="62"/>
      <c r="S179" s="62"/>
      <c r="U179" s="62" t="s">
        <v>7</v>
      </c>
      <c r="W179" s="62"/>
      <c r="Y179" s="62"/>
      <c r="AA179" s="62" t="s">
        <v>7</v>
      </c>
      <c r="AC179" s="62"/>
      <c r="AE179" s="62" t="s">
        <v>7</v>
      </c>
      <c r="AG179" s="62"/>
      <c r="AI179" s="62"/>
      <c r="AK179" s="62"/>
      <c r="AM179" s="62"/>
      <c r="AO179" s="62"/>
      <c r="AQ179" s="62">
        <v>54</v>
      </c>
      <c r="AS179" s="62"/>
      <c r="AU179" s="62">
        <v>53</v>
      </c>
      <c r="AW179" s="62"/>
      <c r="AY179" s="62"/>
      <c r="BA179" s="62"/>
      <c r="BC179" s="62"/>
      <c r="BI179" s="58">
        <f t="shared" si="12"/>
        <v>0</v>
      </c>
      <c r="BJ179" s="58">
        <f t="shared" si="13"/>
        <v>0</v>
      </c>
      <c r="BK179" s="6">
        <f t="shared" si="14"/>
        <v>0</v>
      </c>
      <c r="BL179" s="6">
        <f t="shared" si="15"/>
        <v>0</v>
      </c>
      <c r="BM179" s="6">
        <f t="shared" si="16"/>
        <v>0</v>
      </c>
      <c r="BN179" s="26">
        <f t="shared" si="17"/>
        <v>0</v>
      </c>
    </row>
    <row r="180" spans="1:66" ht="15">
      <c r="A180" s="45" t="s">
        <v>436</v>
      </c>
      <c r="B180" s="45" t="s">
        <v>10</v>
      </c>
      <c r="C180" s="58"/>
      <c r="O180" s="62" t="s">
        <v>7</v>
      </c>
      <c r="Q180" s="62"/>
      <c r="S180" s="62"/>
      <c r="U180" s="62"/>
      <c r="W180" s="62">
        <v>39</v>
      </c>
      <c r="Y180" s="62"/>
      <c r="AA180" s="62"/>
      <c r="AC180" s="62"/>
      <c r="AE180" s="62"/>
      <c r="AG180" s="62" t="s">
        <v>7</v>
      </c>
      <c r="AI180" s="62"/>
      <c r="AK180" s="62"/>
      <c r="AM180" s="62"/>
      <c r="AO180" s="62"/>
      <c r="AQ180" s="62"/>
      <c r="AS180" s="62"/>
      <c r="AU180" s="62"/>
      <c r="AW180" s="62"/>
      <c r="AY180" s="62"/>
      <c r="BA180" s="62"/>
      <c r="BC180" s="62"/>
      <c r="BI180" s="58">
        <f t="shared" si="12"/>
        <v>0</v>
      </c>
      <c r="BJ180" s="58">
        <f t="shared" si="13"/>
        <v>0</v>
      </c>
      <c r="BK180" s="6">
        <f t="shared" si="14"/>
        <v>0</v>
      </c>
      <c r="BL180" s="6">
        <f t="shared" si="15"/>
        <v>0</v>
      </c>
      <c r="BM180" s="6">
        <f t="shared" si="16"/>
        <v>0</v>
      </c>
      <c r="BN180" s="26">
        <f t="shared" si="17"/>
        <v>0</v>
      </c>
    </row>
    <row r="181" spans="1:66" ht="15">
      <c r="A181" s="28" t="s">
        <v>428</v>
      </c>
      <c r="B181" s="45" t="s">
        <v>8</v>
      </c>
      <c r="M181" s="27" t="s">
        <v>7</v>
      </c>
      <c r="O181" s="27"/>
      <c r="Q181" s="27"/>
      <c r="S181" s="27"/>
      <c r="U181" s="62" t="s">
        <v>7</v>
      </c>
      <c r="W181" s="62"/>
      <c r="Y181" s="62"/>
      <c r="AA181" s="62"/>
      <c r="AC181" s="62">
        <v>43</v>
      </c>
      <c r="AE181" s="62"/>
      <c r="AG181" s="62"/>
      <c r="AI181" s="62"/>
      <c r="AK181" s="62"/>
      <c r="AM181" s="62"/>
      <c r="AO181" s="62"/>
      <c r="AQ181" s="62"/>
      <c r="AS181" s="62"/>
      <c r="AU181" s="62"/>
      <c r="AW181" s="62"/>
      <c r="AY181" s="62"/>
      <c r="BA181" s="62"/>
      <c r="BC181" s="62" t="s">
        <v>7</v>
      </c>
      <c r="BI181" s="58">
        <f t="shared" si="12"/>
        <v>0</v>
      </c>
      <c r="BJ181" s="58">
        <f t="shared" si="13"/>
        <v>0</v>
      </c>
      <c r="BK181" s="6">
        <f t="shared" si="14"/>
        <v>0</v>
      </c>
      <c r="BL181" s="6">
        <f t="shared" si="15"/>
        <v>0</v>
      </c>
      <c r="BM181" s="6">
        <f t="shared" si="16"/>
        <v>0</v>
      </c>
      <c r="BN181" s="26">
        <f t="shared" si="17"/>
        <v>0</v>
      </c>
    </row>
    <row r="182" spans="1:66" ht="15">
      <c r="A182" s="45" t="s">
        <v>402</v>
      </c>
      <c r="B182" s="45" t="s">
        <v>10</v>
      </c>
      <c r="C182" s="58"/>
      <c r="E182" s="58"/>
      <c r="G182" s="58"/>
      <c r="I182" s="58"/>
      <c r="K182" s="58">
        <v>20</v>
      </c>
      <c r="L182" s="5">
        <v>11</v>
      </c>
      <c r="M182" s="27">
        <v>37</v>
      </c>
      <c r="O182" s="27"/>
      <c r="Q182" s="27"/>
      <c r="S182" s="27"/>
      <c r="U182" s="58">
        <v>14</v>
      </c>
      <c r="V182" s="15">
        <v>18</v>
      </c>
      <c r="W182" s="58"/>
      <c r="Y182" s="58"/>
      <c r="AA182" s="58"/>
      <c r="AC182" s="58">
        <v>26</v>
      </c>
      <c r="AD182" s="23">
        <v>5</v>
      </c>
      <c r="AE182" s="58"/>
      <c r="AG182" s="58"/>
      <c r="AI182" s="58"/>
      <c r="AK182" s="58"/>
      <c r="AM182" s="58"/>
      <c r="AO182" s="58"/>
      <c r="AQ182" s="58"/>
      <c r="AS182" s="58"/>
      <c r="BC182" s="58">
        <v>22</v>
      </c>
      <c r="BD182" s="57">
        <v>9</v>
      </c>
      <c r="BI182" s="58">
        <f t="shared" si="12"/>
        <v>43</v>
      </c>
      <c r="BJ182" s="58">
        <f t="shared" si="13"/>
        <v>0</v>
      </c>
      <c r="BK182" s="6">
        <f t="shared" si="14"/>
        <v>43</v>
      </c>
      <c r="BL182" s="6">
        <f t="shared" si="15"/>
        <v>0</v>
      </c>
      <c r="BM182" s="6">
        <f t="shared" si="16"/>
        <v>0</v>
      </c>
      <c r="BN182" s="26">
        <f t="shared" si="17"/>
        <v>0</v>
      </c>
    </row>
    <row r="183" spans="1:66" ht="15">
      <c r="A183" s="60" t="s">
        <v>298</v>
      </c>
      <c r="B183" s="64" t="s">
        <v>1</v>
      </c>
      <c r="E183" s="27">
        <v>32</v>
      </c>
      <c r="G183" s="58"/>
      <c r="I183" s="27" t="s">
        <v>332</v>
      </c>
      <c r="K183" s="27"/>
      <c r="M183" s="27"/>
      <c r="O183" s="27"/>
      <c r="Q183" s="27"/>
      <c r="S183" s="62" t="s">
        <v>332</v>
      </c>
      <c r="U183" s="62"/>
      <c r="W183" s="62"/>
      <c r="Y183" s="62"/>
      <c r="AA183" s="62"/>
      <c r="AC183" s="62"/>
      <c r="AE183" s="62"/>
      <c r="AG183" s="22" t="s">
        <v>249</v>
      </c>
      <c r="AI183" s="62">
        <v>40</v>
      </c>
      <c r="AK183" s="62"/>
      <c r="AM183" s="62">
        <v>37</v>
      </c>
      <c r="AO183" s="58">
        <v>21</v>
      </c>
      <c r="AP183" s="23">
        <v>10</v>
      </c>
      <c r="AQ183" s="62"/>
      <c r="AS183" s="62"/>
      <c r="AU183" s="62"/>
      <c r="AW183" s="62">
        <v>34</v>
      </c>
      <c r="AY183" s="62"/>
      <c r="BA183" s="62"/>
      <c r="BC183" s="62"/>
      <c r="BI183" s="58">
        <f t="shared" si="12"/>
        <v>10</v>
      </c>
      <c r="BJ183" s="58">
        <f t="shared" si="13"/>
        <v>0</v>
      </c>
      <c r="BK183" s="6">
        <f t="shared" si="14"/>
        <v>0</v>
      </c>
      <c r="BL183" s="6">
        <f t="shared" si="15"/>
        <v>0</v>
      </c>
      <c r="BM183" s="6">
        <f t="shared" si="16"/>
        <v>10</v>
      </c>
      <c r="BN183" s="26">
        <f t="shared" si="17"/>
        <v>0</v>
      </c>
    </row>
    <row r="184" spans="1:66" ht="15">
      <c r="A184" s="45" t="s">
        <v>178</v>
      </c>
      <c r="B184" s="64" t="s">
        <v>5</v>
      </c>
      <c r="C184" s="58">
        <v>5</v>
      </c>
      <c r="D184" s="5">
        <v>45</v>
      </c>
      <c r="E184" s="58"/>
      <c r="G184" s="58"/>
      <c r="I184" s="58"/>
      <c r="K184" s="58"/>
      <c r="M184" s="58"/>
      <c r="O184" s="62" t="s">
        <v>7</v>
      </c>
      <c r="Q184" s="62"/>
      <c r="S184" s="62"/>
      <c r="U184" s="62"/>
      <c r="W184" s="62"/>
      <c r="Y184" s="62"/>
      <c r="AA184" s="58">
        <v>18</v>
      </c>
      <c r="AB184" s="23">
        <v>13</v>
      </c>
      <c r="AC184" s="58"/>
      <c r="AE184" s="58">
        <v>14</v>
      </c>
      <c r="AF184" s="23">
        <v>18</v>
      </c>
      <c r="AG184" s="58"/>
      <c r="AI184" s="58"/>
      <c r="AK184" s="58" t="s">
        <v>554</v>
      </c>
      <c r="AM184" s="58"/>
      <c r="AO184" s="58"/>
      <c r="AQ184" s="58">
        <v>10</v>
      </c>
      <c r="AR184" s="23">
        <v>26</v>
      </c>
      <c r="AS184" s="58"/>
      <c r="AU184" s="58">
        <v>12</v>
      </c>
      <c r="AV184" s="57">
        <v>22</v>
      </c>
      <c r="BG184" s="58">
        <v>7</v>
      </c>
      <c r="BH184" s="57">
        <v>36</v>
      </c>
      <c r="BI184" s="58">
        <f t="shared" si="12"/>
        <v>160</v>
      </c>
      <c r="BJ184" s="58">
        <f t="shared" si="13"/>
        <v>160</v>
      </c>
      <c r="BK184" s="6">
        <f t="shared" si="14"/>
        <v>0</v>
      </c>
      <c r="BL184" s="6">
        <f t="shared" si="15"/>
        <v>0</v>
      </c>
      <c r="BM184" s="6">
        <f t="shared" si="16"/>
        <v>0</v>
      </c>
      <c r="BN184" s="26">
        <f t="shared" si="17"/>
        <v>0</v>
      </c>
    </row>
    <row r="185" spans="1:66" ht="15">
      <c r="A185" s="61" t="s">
        <v>465</v>
      </c>
      <c r="B185" t="s">
        <v>167</v>
      </c>
      <c r="C185" s="58"/>
      <c r="E185" s="58"/>
      <c r="G185" s="58"/>
      <c r="I185" s="58"/>
      <c r="K185" s="58"/>
      <c r="M185" s="58"/>
      <c r="O185" s="58"/>
      <c r="Q185" s="58"/>
      <c r="S185" s="58"/>
      <c r="U185" s="62">
        <v>53</v>
      </c>
      <c r="W185" s="62"/>
      <c r="Y185" s="62"/>
      <c r="AA185" s="62"/>
      <c r="AC185" s="62">
        <v>54</v>
      </c>
      <c r="AE185" s="62" t="s">
        <v>7</v>
      </c>
      <c r="AG185" s="62"/>
      <c r="AI185" s="62"/>
      <c r="AK185" s="62"/>
      <c r="AM185" s="62"/>
      <c r="AO185" s="62"/>
      <c r="AQ185" s="62"/>
      <c r="AS185" s="62"/>
      <c r="AU185" s="62"/>
      <c r="AW185" s="62"/>
      <c r="AY185" s="62"/>
      <c r="BA185" s="62"/>
      <c r="BC185" s="62"/>
      <c r="BI185" s="58">
        <f t="shared" si="12"/>
        <v>0</v>
      </c>
      <c r="BJ185" s="58">
        <f t="shared" si="13"/>
        <v>0</v>
      </c>
      <c r="BK185" s="6">
        <f t="shared" si="14"/>
        <v>0</v>
      </c>
      <c r="BL185" s="6">
        <f t="shared" si="15"/>
        <v>0</v>
      </c>
      <c r="BM185" s="6">
        <f t="shared" si="16"/>
        <v>0</v>
      </c>
      <c r="BN185" s="26">
        <f t="shared" si="17"/>
        <v>0</v>
      </c>
    </row>
    <row r="186" spans="1:66" ht="15">
      <c r="A186" s="60" t="s">
        <v>299</v>
      </c>
      <c r="B186" t="s">
        <v>5</v>
      </c>
      <c r="C186" s="58"/>
      <c r="E186" s="6">
        <v>25</v>
      </c>
      <c r="F186" s="5">
        <v>6</v>
      </c>
      <c r="G186" s="25">
        <v>21</v>
      </c>
      <c r="H186" s="5">
        <v>10</v>
      </c>
      <c r="I186" s="27">
        <v>43</v>
      </c>
      <c r="K186" s="27"/>
      <c r="M186" s="27"/>
      <c r="O186" s="27"/>
      <c r="Q186" s="62" t="s">
        <v>332</v>
      </c>
      <c r="S186" s="58">
        <v>25</v>
      </c>
      <c r="T186" s="15">
        <v>6</v>
      </c>
      <c r="U186" s="58"/>
      <c r="W186" s="62">
        <v>32</v>
      </c>
      <c r="Y186" s="58"/>
      <c r="AA186" s="58"/>
      <c r="AC186" s="58"/>
      <c r="AE186" s="58"/>
      <c r="AG186" s="25">
        <v>20</v>
      </c>
      <c r="AH186" s="23">
        <v>11</v>
      </c>
      <c r="AI186" s="58">
        <v>22</v>
      </c>
      <c r="AJ186" s="23">
        <v>9</v>
      </c>
      <c r="AK186" s="58"/>
      <c r="AM186" s="58">
        <v>26</v>
      </c>
      <c r="AN186" s="23">
        <v>5</v>
      </c>
      <c r="AO186" s="62" t="s">
        <v>332</v>
      </c>
      <c r="AQ186" s="58"/>
      <c r="AS186" s="58"/>
      <c r="AW186" s="58">
        <v>4</v>
      </c>
      <c r="AX186" s="57">
        <v>50</v>
      </c>
      <c r="AY186" s="58">
        <v>19</v>
      </c>
      <c r="AZ186" s="57">
        <v>12</v>
      </c>
      <c r="BA186" s="58">
        <v>25</v>
      </c>
      <c r="BB186" s="57">
        <v>6</v>
      </c>
      <c r="BE186" s="58">
        <v>25</v>
      </c>
      <c r="BF186" s="57">
        <v>6</v>
      </c>
      <c r="BI186" s="58">
        <f t="shared" si="12"/>
        <v>121</v>
      </c>
      <c r="BJ186" s="58">
        <f t="shared" si="13"/>
        <v>0</v>
      </c>
      <c r="BK186" s="6">
        <f t="shared" si="14"/>
        <v>0</v>
      </c>
      <c r="BL186" s="6">
        <f t="shared" si="15"/>
        <v>21</v>
      </c>
      <c r="BM186" s="6">
        <f t="shared" si="16"/>
        <v>71</v>
      </c>
      <c r="BN186" s="26">
        <f t="shared" si="17"/>
        <v>29</v>
      </c>
    </row>
    <row r="187" spans="1:66" ht="15">
      <c r="A187" s="45" t="s">
        <v>173</v>
      </c>
      <c r="B187" t="s">
        <v>5</v>
      </c>
      <c r="C187" s="27" t="s">
        <v>7</v>
      </c>
      <c r="E187" s="6">
        <v>22</v>
      </c>
      <c r="F187" s="5">
        <v>9</v>
      </c>
      <c r="G187" s="25">
        <v>8</v>
      </c>
      <c r="H187" s="5">
        <v>32</v>
      </c>
      <c r="I187" s="25">
        <v>12</v>
      </c>
      <c r="J187" s="5">
        <v>22</v>
      </c>
      <c r="K187" s="27" t="s">
        <v>353</v>
      </c>
      <c r="M187" s="58">
        <v>5</v>
      </c>
      <c r="N187" s="5">
        <v>45</v>
      </c>
      <c r="O187" s="58">
        <v>2</v>
      </c>
      <c r="P187" s="5">
        <v>80</v>
      </c>
      <c r="Q187" s="58">
        <v>4</v>
      </c>
      <c r="R187" s="15">
        <v>50</v>
      </c>
      <c r="S187" s="58"/>
      <c r="U187" s="62" t="s">
        <v>7</v>
      </c>
      <c r="W187" s="62"/>
      <c r="Y187" s="58">
        <v>5</v>
      </c>
      <c r="Z187" s="23">
        <v>30</v>
      </c>
      <c r="AA187" s="58">
        <v>10</v>
      </c>
      <c r="AB187" s="23">
        <v>26</v>
      </c>
      <c r="AC187" s="58">
        <v>4</v>
      </c>
      <c r="AD187" s="23">
        <v>50</v>
      </c>
      <c r="AE187" s="62" t="s">
        <v>7</v>
      </c>
      <c r="AG187" s="25">
        <v>5</v>
      </c>
      <c r="AH187" s="23">
        <v>45</v>
      </c>
      <c r="AI187" s="25"/>
      <c r="AK187" s="58">
        <v>5</v>
      </c>
      <c r="AL187" s="23">
        <v>45</v>
      </c>
      <c r="AM187" s="62" t="s">
        <v>332</v>
      </c>
      <c r="AO187" s="58"/>
      <c r="AQ187" s="62" t="s">
        <v>7</v>
      </c>
      <c r="AS187" s="58"/>
      <c r="AU187" s="58">
        <v>9</v>
      </c>
      <c r="AV187" s="57">
        <v>29</v>
      </c>
      <c r="BA187" s="58">
        <v>2</v>
      </c>
      <c r="BB187" s="57">
        <v>80</v>
      </c>
      <c r="BC187" s="58">
        <v>27</v>
      </c>
      <c r="BD187" s="57">
        <v>4</v>
      </c>
      <c r="BI187" s="58">
        <f t="shared" si="12"/>
        <v>547</v>
      </c>
      <c r="BJ187" s="58">
        <f t="shared" si="13"/>
        <v>180</v>
      </c>
      <c r="BK187" s="6">
        <f t="shared" si="14"/>
        <v>99</v>
      </c>
      <c r="BL187" s="6">
        <f t="shared" si="15"/>
        <v>184</v>
      </c>
      <c r="BM187" s="6">
        <f t="shared" si="16"/>
        <v>9</v>
      </c>
      <c r="BN187" s="26">
        <f t="shared" si="17"/>
        <v>45</v>
      </c>
    </row>
    <row r="188" spans="1:66" ht="15">
      <c r="A188" s="45" t="s">
        <v>244</v>
      </c>
      <c r="B188" s="64" t="s">
        <v>18</v>
      </c>
      <c r="C188" s="27" t="s">
        <v>7</v>
      </c>
      <c r="G188" s="58"/>
      <c r="I188" s="58"/>
      <c r="K188" s="58"/>
      <c r="M188" s="58"/>
      <c r="O188" s="58"/>
      <c r="Q188" s="58"/>
      <c r="S188" s="58"/>
      <c r="U188" s="58"/>
      <c r="W188" s="58"/>
      <c r="Y188" s="58"/>
      <c r="AA188" s="58"/>
      <c r="AC188" s="58"/>
      <c r="AE188" s="58"/>
      <c r="AG188" s="58"/>
      <c r="AI188" s="58"/>
      <c r="AK188" s="58"/>
      <c r="AM188" s="58"/>
      <c r="AO188" s="58"/>
      <c r="AQ188" s="58"/>
      <c r="AS188" s="58"/>
      <c r="BI188" s="58">
        <f t="shared" si="12"/>
        <v>0</v>
      </c>
      <c r="BJ188" s="58">
        <f t="shared" si="13"/>
        <v>0</v>
      </c>
      <c r="BK188" s="6">
        <f t="shared" si="14"/>
        <v>0</v>
      </c>
      <c r="BL188" s="6">
        <f t="shared" si="15"/>
        <v>0</v>
      </c>
      <c r="BM188" s="6">
        <f t="shared" si="16"/>
        <v>0</v>
      </c>
      <c r="BN188" s="26">
        <f t="shared" si="17"/>
        <v>0</v>
      </c>
    </row>
    <row r="189" spans="1:66" ht="15">
      <c r="A189" s="45" t="s">
        <v>180</v>
      </c>
      <c r="B189" s="64" t="s">
        <v>10</v>
      </c>
      <c r="C189" s="27" t="s">
        <v>7</v>
      </c>
      <c r="E189" s="58"/>
      <c r="G189" s="62"/>
      <c r="I189" s="62"/>
      <c r="K189" s="62"/>
      <c r="M189" s="62"/>
      <c r="O189" s="62" t="s">
        <v>7</v>
      </c>
      <c r="Q189" s="62"/>
      <c r="S189" s="62"/>
      <c r="U189" s="62"/>
      <c r="W189" s="62"/>
      <c r="Y189" s="62"/>
      <c r="AA189" s="58">
        <v>4</v>
      </c>
      <c r="AB189" s="23">
        <v>50</v>
      </c>
      <c r="AC189" s="58"/>
      <c r="AE189" s="62" t="s">
        <v>7</v>
      </c>
      <c r="AG189" s="62"/>
      <c r="AI189" s="62"/>
      <c r="AK189" s="58">
        <v>12</v>
      </c>
      <c r="AL189" s="23">
        <v>22</v>
      </c>
      <c r="AM189" s="58"/>
      <c r="AO189" s="58"/>
      <c r="AQ189" s="58">
        <v>3</v>
      </c>
      <c r="AR189" s="23">
        <v>60</v>
      </c>
      <c r="AS189" s="58"/>
      <c r="AU189" s="62" t="s">
        <v>249</v>
      </c>
      <c r="AW189" s="62"/>
      <c r="AY189" s="62"/>
      <c r="BA189" s="62"/>
      <c r="BC189" s="62"/>
      <c r="BG189" s="58">
        <v>15</v>
      </c>
      <c r="BH189" s="57">
        <v>16</v>
      </c>
      <c r="BI189" s="58">
        <f t="shared" si="12"/>
        <v>148</v>
      </c>
      <c r="BJ189" s="58">
        <f t="shared" si="13"/>
        <v>148</v>
      </c>
      <c r="BK189" s="6">
        <f t="shared" si="14"/>
        <v>0</v>
      </c>
      <c r="BL189" s="6">
        <f t="shared" si="15"/>
        <v>0</v>
      </c>
      <c r="BM189" s="6">
        <f t="shared" si="16"/>
        <v>0</v>
      </c>
      <c r="BN189" s="26">
        <f t="shared" si="17"/>
        <v>0</v>
      </c>
    </row>
    <row r="190" spans="1:66" s="64" customFormat="1" ht="15">
      <c r="A190" s="61" t="s">
        <v>601</v>
      </c>
      <c r="B190" s="64" t="s">
        <v>9</v>
      </c>
      <c r="C190" s="58"/>
      <c r="D190" s="57"/>
      <c r="E190" s="58"/>
      <c r="F190" s="57"/>
      <c r="G190" s="58"/>
      <c r="H190" s="57"/>
      <c r="I190" s="58"/>
      <c r="J190" s="57"/>
      <c r="K190" s="58"/>
      <c r="L190" s="57"/>
      <c r="M190" s="58"/>
      <c r="N190" s="57"/>
      <c r="O190" s="58"/>
      <c r="P190" s="57"/>
      <c r="Q190" s="58"/>
      <c r="R190" s="57"/>
      <c r="S190" s="58"/>
      <c r="T190" s="57"/>
      <c r="U190" s="58"/>
      <c r="V190" s="57"/>
      <c r="W190" s="58"/>
      <c r="X190" s="57"/>
      <c r="Y190" s="58"/>
      <c r="Z190" s="57"/>
      <c r="AA190" s="58"/>
      <c r="AB190" s="57"/>
      <c r="AC190" s="58"/>
      <c r="AD190" s="57"/>
      <c r="AE190" s="58"/>
      <c r="AF190" s="57"/>
      <c r="AG190" s="58"/>
      <c r="AH190" s="57"/>
      <c r="AI190" s="58"/>
      <c r="AJ190" s="57"/>
      <c r="AK190" s="58"/>
      <c r="AL190" s="57"/>
      <c r="AM190" s="58"/>
      <c r="AN190" s="57"/>
      <c r="AO190" s="58"/>
      <c r="AP190" s="57"/>
      <c r="AQ190" s="58"/>
      <c r="AR190" s="57"/>
      <c r="AS190" s="58"/>
      <c r="AT190" s="57"/>
      <c r="AU190" s="62" t="s">
        <v>7</v>
      </c>
      <c r="AV190" s="57"/>
      <c r="AW190" s="62"/>
      <c r="AX190" s="57"/>
      <c r="AY190" s="62"/>
      <c r="AZ190" s="57"/>
      <c r="BA190" s="62"/>
      <c r="BB190" s="57"/>
      <c r="BC190" s="62"/>
      <c r="BD190" s="57"/>
      <c r="BE190" s="58"/>
      <c r="BF190" s="57"/>
      <c r="BG190" s="58"/>
      <c r="BH190" s="57"/>
      <c r="BI190" s="58">
        <f t="shared" si="12"/>
        <v>0</v>
      </c>
      <c r="BJ190" s="58">
        <f t="shared" si="13"/>
        <v>0</v>
      </c>
      <c r="BK190" s="58">
        <f t="shared" si="14"/>
        <v>0</v>
      </c>
      <c r="BL190" s="58">
        <f t="shared" si="15"/>
        <v>0</v>
      </c>
      <c r="BM190" s="58">
        <f t="shared" si="16"/>
        <v>0</v>
      </c>
      <c r="BN190" s="26">
        <f t="shared" si="17"/>
        <v>0</v>
      </c>
    </row>
    <row r="191" spans="1:66" ht="15">
      <c r="A191" s="45" t="s">
        <v>343</v>
      </c>
      <c r="B191" s="64" t="s">
        <v>5</v>
      </c>
      <c r="C191" s="58"/>
      <c r="G191" s="25">
        <v>23</v>
      </c>
      <c r="H191" s="5">
        <v>8</v>
      </c>
      <c r="I191" s="25">
        <v>13</v>
      </c>
      <c r="J191" s="5">
        <v>20</v>
      </c>
      <c r="K191" s="27">
        <v>40</v>
      </c>
      <c r="M191" s="6">
        <v>16</v>
      </c>
      <c r="N191" s="5">
        <v>15</v>
      </c>
      <c r="Q191" s="62" t="s">
        <v>332</v>
      </c>
      <c r="S191" s="62"/>
      <c r="U191" s="62">
        <v>50</v>
      </c>
      <c r="W191" s="62"/>
      <c r="Y191" s="62"/>
      <c r="AA191" s="62"/>
      <c r="AC191" s="58">
        <v>14</v>
      </c>
      <c r="AD191" s="23">
        <v>18</v>
      </c>
      <c r="AE191" s="58"/>
      <c r="AG191" s="58"/>
      <c r="AI191" s="58"/>
      <c r="AK191" s="58"/>
      <c r="AM191" s="58">
        <v>9</v>
      </c>
      <c r="AN191" s="23">
        <v>29</v>
      </c>
      <c r="AO191" s="58">
        <v>19</v>
      </c>
      <c r="AP191" s="23">
        <v>12</v>
      </c>
      <c r="AQ191" s="58"/>
      <c r="AS191" s="58"/>
      <c r="AW191" s="58">
        <v>10</v>
      </c>
      <c r="AX191" s="57">
        <v>26</v>
      </c>
      <c r="AY191" s="58">
        <v>30</v>
      </c>
      <c r="AZ191" s="57">
        <v>1</v>
      </c>
      <c r="BA191" s="58">
        <v>1</v>
      </c>
      <c r="BB191" s="57">
        <v>100</v>
      </c>
      <c r="BC191" s="58">
        <v>4</v>
      </c>
      <c r="BD191" s="57">
        <v>50</v>
      </c>
      <c r="BI191" s="58">
        <f t="shared" si="12"/>
        <v>279</v>
      </c>
      <c r="BJ191" s="58">
        <f t="shared" si="13"/>
        <v>0</v>
      </c>
      <c r="BK191" s="6">
        <f t="shared" si="14"/>
        <v>83</v>
      </c>
      <c r="BL191" s="6">
        <f t="shared" si="15"/>
        <v>157</v>
      </c>
      <c r="BM191" s="6">
        <f t="shared" si="16"/>
        <v>38</v>
      </c>
      <c r="BN191" s="26">
        <f t="shared" si="17"/>
        <v>1</v>
      </c>
    </row>
    <row r="192" spans="1:66" ht="15">
      <c r="A192" s="45" t="s">
        <v>401</v>
      </c>
      <c r="B192" s="45" t="s">
        <v>1</v>
      </c>
      <c r="C192" s="58"/>
      <c r="G192" s="58"/>
      <c r="I192" s="58"/>
      <c r="K192" s="58">
        <v>6</v>
      </c>
      <c r="L192" s="5">
        <v>40</v>
      </c>
      <c r="M192" s="58">
        <v>12</v>
      </c>
      <c r="N192" s="5">
        <v>22</v>
      </c>
      <c r="O192" s="58"/>
      <c r="Q192" s="58"/>
      <c r="S192" s="58"/>
      <c r="U192" s="58">
        <v>2</v>
      </c>
      <c r="V192" s="15">
        <v>80</v>
      </c>
      <c r="W192" s="58"/>
      <c r="Y192" s="58"/>
      <c r="AA192" s="58"/>
      <c r="AC192" s="58">
        <v>1</v>
      </c>
      <c r="AD192" s="23">
        <v>100</v>
      </c>
      <c r="AE192" s="58"/>
      <c r="AG192" s="58"/>
      <c r="AI192" s="58"/>
      <c r="AK192" s="58"/>
      <c r="AM192" s="58"/>
      <c r="AO192" s="58"/>
      <c r="AQ192" s="58"/>
      <c r="AS192" s="58"/>
      <c r="BC192" s="58">
        <v>20</v>
      </c>
      <c r="BD192" s="57">
        <v>11</v>
      </c>
      <c r="BI192" s="58">
        <f t="shared" si="12"/>
        <v>253</v>
      </c>
      <c r="BJ192" s="58">
        <f t="shared" si="13"/>
        <v>0</v>
      </c>
      <c r="BK192" s="6">
        <f t="shared" si="14"/>
        <v>253</v>
      </c>
      <c r="BL192" s="6">
        <f t="shared" si="15"/>
        <v>0</v>
      </c>
      <c r="BM192" s="6">
        <f t="shared" si="16"/>
        <v>0</v>
      </c>
      <c r="BN192" s="26">
        <f t="shared" si="17"/>
        <v>0</v>
      </c>
    </row>
    <row r="193" spans="1:66" ht="15">
      <c r="A193" s="60" t="s">
        <v>594</v>
      </c>
      <c r="B193" s="64" t="s">
        <v>586</v>
      </c>
      <c r="E193" s="58"/>
      <c r="G193" s="58"/>
      <c r="K193" s="58"/>
      <c r="M193" s="58"/>
      <c r="O193" s="58"/>
      <c r="Q193" s="58"/>
      <c r="S193" s="58"/>
      <c r="U193" s="58"/>
      <c r="W193" s="58"/>
      <c r="Y193" s="58"/>
      <c r="AA193" s="58"/>
      <c r="AC193" s="58"/>
      <c r="AE193" s="58"/>
      <c r="AG193" s="58"/>
      <c r="AI193" s="58"/>
      <c r="AK193" s="58"/>
      <c r="AM193" s="58"/>
      <c r="AO193" s="58"/>
      <c r="AQ193" s="62" t="s">
        <v>249</v>
      </c>
      <c r="AS193" s="58"/>
      <c r="AU193" s="62" t="s">
        <v>7</v>
      </c>
      <c r="AW193" s="62"/>
      <c r="AY193" s="62"/>
      <c r="BA193" s="62"/>
      <c r="BC193" s="62"/>
      <c r="BI193" s="58">
        <f t="shared" si="12"/>
        <v>0</v>
      </c>
      <c r="BJ193" s="58">
        <f t="shared" si="13"/>
        <v>0</v>
      </c>
      <c r="BK193" s="6">
        <f t="shared" si="14"/>
        <v>0</v>
      </c>
      <c r="BL193" s="6">
        <f t="shared" si="15"/>
        <v>0</v>
      </c>
      <c r="BM193" s="6">
        <f t="shared" si="16"/>
        <v>0</v>
      </c>
      <c r="BN193" s="26">
        <f t="shared" si="17"/>
        <v>0</v>
      </c>
    </row>
    <row r="194" spans="1:66" ht="15">
      <c r="A194" s="60" t="s">
        <v>526</v>
      </c>
      <c r="B194" s="60" t="s">
        <v>517</v>
      </c>
      <c r="E194" s="58"/>
      <c r="G194" s="58"/>
      <c r="I194" s="58"/>
      <c r="K194" s="58"/>
      <c r="M194" s="58"/>
      <c r="O194" s="58"/>
      <c r="Q194" s="58"/>
      <c r="S194" s="58"/>
      <c r="U194" s="58"/>
      <c r="W194" s="58"/>
      <c r="Y194" s="58"/>
      <c r="AA194" s="62">
        <v>61</v>
      </c>
      <c r="AC194" s="62"/>
      <c r="AE194" s="62"/>
      <c r="AG194" s="62"/>
      <c r="AI194" s="62"/>
      <c r="AK194" s="62"/>
      <c r="AM194" s="62"/>
      <c r="AO194" s="62"/>
      <c r="AQ194" s="62"/>
      <c r="AS194" s="62"/>
      <c r="AU194" s="62"/>
      <c r="AW194" s="62"/>
      <c r="AY194" s="62"/>
      <c r="BA194" s="62"/>
      <c r="BC194" s="62"/>
      <c r="BI194" s="58">
        <f aca="true" t="shared" si="18" ref="BI194:BI257">+D194+F194+H194+J194+L194+N194+P194+T194+R194+V194+X194+Z194+AB194+AD194+AF194+AH194+AJ194+AL194+AN194+AP194+AR194+AT194+AV194+AX194+AZ194+BB194+BD194+BF194+BH194</f>
        <v>0</v>
      </c>
      <c r="BJ194" s="58">
        <f aca="true" t="shared" si="19" ref="BJ194:BJ259">+D194+P194+AB194+AF194+AL194+AR194+AV194+BH194</f>
        <v>0</v>
      </c>
      <c r="BK194" s="6">
        <f aca="true" t="shared" si="20" ref="BK194:BK259">+L194+N194+V194+AD194+BD194</f>
        <v>0</v>
      </c>
      <c r="BL194" s="6">
        <f aca="true" t="shared" si="21" ref="BL194:BL259">+H194+J194+R194+AN194+BB194</f>
        <v>0</v>
      </c>
      <c r="BM194" s="6">
        <f aca="true" t="shared" si="22" ref="BM194:BM259">+F194+T194+X194+AJ194+AP194+AX194</f>
        <v>0</v>
      </c>
      <c r="BN194" s="26">
        <f aca="true" t="shared" si="23" ref="BN194:BN259">+AH194+AT194+AZ194+BF194</f>
        <v>0</v>
      </c>
    </row>
    <row r="195" spans="1:66" ht="15">
      <c r="A195" s="61" t="s">
        <v>605</v>
      </c>
      <c r="B195" s="29" t="s">
        <v>1</v>
      </c>
      <c r="K195" s="58"/>
      <c r="M195" s="58"/>
      <c r="O195" s="58"/>
      <c r="Q195" s="58"/>
      <c r="S195" s="58"/>
      <c r="U195" s="58"/>
      <c r="W195" s="58"/>
      <c r="Y195" s="58"/>
      <c r="AA195" s="58"/>
      <c r="AC195" s="58"/>
      <c r="AE195" s="58"/>
      <c r="AG195" s="58"/>
      <c r="AI195" s="58"/>
      <c r="AK195" s="58"/>
      <c r="AM195" s="58"/>
      <c r="AO195" s="58"/>
      <c r="AQ195" s="58"/>
      <c r="AS195" s="58"/>
      <c r="AW195" s="62">
        <v>54</v>
      </c>
      <c r="AY195" s="22" t="s">
        <v>7</v>
      </c>
      <c r="BA195" s="22"/>
      <c r="BC195" s="22"/>
      <c r="BI195" s="58">
        <f t="shared" si="18"/>
        <v>0</v>
      </c>
      <c r="BJ195" s="58">
        <f t="shared" si="19"/>
        <v>0</v>
      </c>
      <c r="BK195" s="6">
        <f t="shared" si="20"/>
        <v>0</v>
      </c>
      <c r="BL195" s="6">
        <f t="shared" si="21"/>
        <v>0</v>
      </c>
      <c r="BM195" s="6">
        <f t="shared" si="22"/>
        <v>0</v>
      </c>
      <c r="BN195" s="26">
        <f t="shared" si="23"/>
        <v>0</v>
      </c>
    </row>
    <row r="196" spans="1:66" ht="15">
      <c r="A196" s="45" t="s">
        <v>242</v>
      </c>
      <c r="B196" t="s">
        <v>18</v>
      </c>
      <c r="C196" s="27" t="s">
        <v>7</v>
      </c>
      <c r="E196" s="27">
        <v>52</v>
      </c>
      <c r="G196" s="27" t="s">
        <v>332</v>
      </c>
      <c r="I196" s="27" t="s">
        <v>332</v>
      </c>
      <c r="K196" s="27">
        <v>56</v>
      </c>
      <c r="M196" s="27"/>
      <c r="O196" s="27"/>
      <c r="Q196" s="27"/>
      <c r="S196" s="27"/>
      <c r="U196" s="27"/>
      <c r="W196" s="27"/>
      <c r="Y196" s="27"/>
      <c r="AA196" s="27"/>
      <c r="AC196" s="27"/>
      <c r="AE196" s="27"/>
      <c r="AG196" s="25">
        <v>17</v>
      </c>
      <c r="AH196" s="23">
        <v>14</v>
      </c>
      <c r="AI196" s="62">
        <v>35</v>
      </c>
      <c r="AK196" s="62"/>
      <c r="AM196" s="62"/>
      <c r="AO196" s="62"/>
      <c r="AQ196" s="62"/>
      <c r="AS196" s="62"/>
      <c r="AU196" s="62"/>
      <c r="AW196" s="58">
        <v>21</v>
      </c>
      <c r="AX196" s="57">
        <v>10</v>
      </c>
      <c r="AY196" s="58">
        <v>15</v>
      </c>
      <c r="AZ196" s="57">
        <v>16</v>
      </c>
      <c r="BA196" s="62">
        <v>33</v>
      </c>
      <c r="BC196" s="62"/>
      <c r="BI196" s="58">
        <f t="shared" si="18"/>
        <v>40</v>
      </c>
      <c r="BJ196" s="58">
        <f t="shared" si="19"/>
        <v>0</v>
      </c>
      <c r="BK196" s="6">
        <f t="shared" si="20"/>
        <v>0</v>
      </c>
      <c r="BL196" s="6">
        <f t="shared" si="21"/>
        <v>0</v>
      </c>
      <c r="BM196" s="6">
        <f t="shared" si="22"/>
        <v>10</v>
      </c>
      <c r="BN196" s="26">
        <f t="shared" si="23"/>
        <v>30</v>
      </c>
    </row>
    <row r="197" spans="1:66" ht="15">
      <c r="A197" s="60" t="s">
        <v>408</v>
      </c>
      <c r="B197" s="45" t="s">
        <v>9</v>
      </c>
      <c r="C197" s="58"/>
      <c r="K197" s="58">
        <v>17</v>
      </c>
      <c r="L197" s="5">
        <v>14</v>
      </c>
      <c r="M197" s="27" t="s">
        <v>7</v>
      </c>
      <c r="O197" s="27"/>
      <c r="Q197" s="27"/>
      <c r="S197" s="27"/>
      <c r="U197" s="62">
        <v>41</v>
      </c>
      <c r="W197" s="62"/>
      <c r="Y197" s="62"/>
      <c r="AA197" s="62"/>
      <c r="AC197" s="62" t="s">
        <v>7</v>
      </c>
      <c r="AE197" s="62"/>
      <c r="AG197" s="62"/>
      <c r="AI197" s="62"/>
      <c r="AK197" s="62"/>
      <c r="AM197" s="62"/>
      <c r="AO197" s="62"/>
      <c r="AQ197" s="62"/>
      <c r="AS197" s="62"/>
      <c r="AU197" s="62"/>
      <c r="AW197" s="62"/>
      <c r="AY197" s="62"/>
      <c r="BA197" s="62"/>
      <c r="BC197" s="62"/>
      <c r="BI197" s="58">
        <f t="shared" si="18"/>
        <v>14</v>
      </c>
      <c r="BJ197" s="58">
        <f t="shared" si="19"/>
        <v>0</v>
      </c>
      <c r="BK197" s="6">
        <f t="shared" si="20"/>
        <v>14</v>
      </c>
      <c r="BL197" s="6">
        <f t="shared" si="21"/>
        <v>0</v>
      </c>
      <c r="BM197" s="6">
        <f t="shared" si="22"/>
        <v>0</v>
      </c>
      <c r="BN197" s="26">
        <f t="shared" si="23"/>
        <v>0</v>
      </c>
    </row>
    <row r="198" spans="1:66" ht="15">
      <c r="A198" s="45" t="s">
        <v>231</v>
      </c>
      <c r="B198" s="64" t="s">
        <v>109</v>
      </c>
      <c r="C198" s="27" t="s">
        <v>7</v>
      </c>
      <c r="E198" s="58"/>
      <c r="G198" s="58"/>
      <c r="I198" s="62"/>
      <c r="K198" s="62"/>
      <c r="M198" s="62"/>
      <c r="O198" s="62" t="s">
        <v>7</v>
      </c>
      <c r="Q198" s="62"/>
      <c r="S198" s="62"/>
      <c r="U198" s="62"/>
      <c r="W198" s="62"/>
      <c r="Y198" s="62"/>
      <c r="AA198" s="62">
        <v>47</v>
      </c>
      <c r="AC198" s="62">
        <v>58</v>
      </c>
      <c r="AE198" s="62">
        <v>38</v>
      </c>
      <c r="AG198" s="62"/>
      <c r="AI198" s="62"/>
      <c r="AK198" s="62">
        <v>46</v>
      </c>
      <c r="AM198" s="62"/>
      <c r="AO198" s="62"/>
      <c r="AQ198" s="62">
        <v>50</v>
      </c>
      <c r="AS198" s="62"/>
      <c r="AU198" s="62">
        <v>45</v>
      </c>
      <c r="AW198" s="62"/>
      <c r="AY198" s="58">
        <v>24</v>
      </c>
      <c r="AZ198" s="57">
        <v>7</v>
      </c>
      <c r="BI198" s="58">
        <f t="shared" si="18"/>
        <v>7</v>
      </c>
      <c r="BJ198" s="58">
        <f t="shared" si="19"/>
        <v>0</v>
      </c>
      <c r="BK198" s="6">
        <f t="shared" si="20"/>
        <v>0</v>
      </c>
      <c r="BL198" s="6">
        <f t="shared" si="21"/>
        <v>0</v>
      </c>
      <c r="BM198" s="6">
        <f t="shared" si="22"/>
        <v>0</v>
      </c>
      <c r="BN198" s="26">
        <f t="shared" si="23"/>
        <v>7</v>
      </c>
    </row>
    <row r="199" spans="1:66" ht="15">
      <c r="A199" s="45" t="s">
        <v>240</v>
      </c>
      <c r="B199" t="s">
        <v>18</v>
      </c>
      <c r="C199" s="27" t="s">
        <v>7</v>
      </c>
      <c r="E199" s="58"/>
      <c r="G199" s="62"/>
      <c r="I199" s="62"/>
      <c r="K199" s="27">
        <v>44</v>
      </c>
      <c r="M199" s="27" t="s">
        <v>7</v>
      </c>
      <c r="O199" s="62" t="s">
        <v>7</v>
      </c>
      <c r="Q199" s="62"/>
      <c r="S199" s="62"/>
      <c r="U199" s="62">
        <v>57</v>
      </c>
      <c r="W199" s="62"/>
      <c r="Y199" s="62"/>
      <c r="AA199" s="62"/>
      <c r="AC199" s="62">
        <v>39</v>
      </c>
      <c r="AE199" s="62" t="s">
        <v>7</v>
      </c>
      <c r="AG199" s="62"/>
      <c r="AI199" s="62"/>
      <c r="AK199" s="62"/>
      <c r="AM199" s="62"/>
      <c r="AO199" s="62"/>
      <c r="AQ199" s="62"/>
      <c r="AS199" s="62"/>
      <c r="AU199" s="62"/>
      <c r="AW199" s="62"/>
      <c r="AY199" s="62"/>
      <c r="BA199" s="62"/>
      <c r="BC199" s="58">
        <v>7</v>
      </c>
      <c r="BD199" s="57">
        <v>36</v>
      </c>
      <c r="BI199" s="58">
        <f t="shared" si="18"/>
        <v>36</v>
      </c>
      <c r="BJ199" s="58">
        <f t="shared" si="19"/>
        <v>0</v>
      </c>
      <c r="BK199" s="6">
        <f t="shared" si="20"/>
        <v>36</v>
      </c>
      <c r="BL199" s="6">
        <f t="shared" si="21"/>
        <v>0</v>
      </c>
      <c r="BM199" s="6">
        <f t="shared" si="22"/>
        <v>0</v>
      </c>
      <c r="BN199" s="26">
        <f t="shared" si="23"/>
        <v>0</v>
      </c>
    </row>
    <row r="200" spans="1:66" ht="15">
      <c r="A200" s="60" t="s">
        <v>444</v>
      </c>
      <c r="B200" s="64" t="s">
        <v>13</v>
      </c>
      <c r="G200" s="58"/>
      <c r="I200" s="58"/>
      <c r="K200" s="58"/>
      <c r="M200" s="58"/>
      <c r="O200" s="58"/>
      <c r="Q200" s="62">
        <v>38</v>
      </c>
      <c r="S200" s="58">
        <v>28</v>
      </c>
      <c r="T200" s="15">
        <v>3</v>
      </c>
      <c r="U200" s="58"/>
      <c r="W200" s="62">
        <v>31</v>
      </c>
      <c r="Y200" s="62"/>
      <c r="AA200" s="62"/>
      <c r="AC200" s="62"/>
      <c r="AE200" s="62"/>
      <c r="AG200" s="62"/>
      <c r="AI200" s="62"/>
      <c r="AK200" s="62"/>
      <c r="AM200" s="62">
        <v>31</v>
      </c>
      <c r="AO200" s="62">
        <v>37</v>
      </c>
      <c r="AQ200" s="62"/>
      <c r="AS200" s="62"/>
      <c r="AU200" s="62"/>
      <c r="AW200" s="58">
        <v>30</v>
      </c>
      <c r="AX200" s="57">
        <v>1</v>
      </c>
      <c r="AY200" s="62">
        <v>31</v>
      </c>
      <c r="BA200" s="62"/>
      <c r="BC200" s="62"/>
      <c r="BI200" s="58">
        <f t="shared" si="18"/>
        <v>4</v>
      </c>
      <c r="BJ200" s="58">
        <f t="shared" si="19"/>
        <v>0</v>
      </c>
      <c r="BK200" s="6">
        <f t="shared" si="20"/>
        <v>0</v>
      </c>
      <c r="BL200" s="6">
        <f t="shared" si="21"/>
        <v>0</v>
      </c>
      <c r="BM200" s="6">
        <f t="shared" si="22"/>
        <v>4</v>
      </c>
      <c r="BN200" s="26">
        <f t="shared" si="23"/>
        <v>0</v>
      </c>
    </row>
    <row r="201" spans="1:66" ht="15">
      <c r="A201" s="45" t="s">
        <v>190</v>
      </c>
      <c r="B201" s="64" t="s">
        <v>16</v>
      </c>
      <c r="C201" s="6" t="s">
        <v>19</v>
      </c>
      <c r="O201" s="62" t="s">
        <v>7</v>
      </c>
      <c r="Q201" s="62"/>
      <c r="S201" s="62"/>
      <c r="U201" s="62"/>
      <c r="W201" s="62"/>
      <c r="Y201" s="62"/>
      <c r="AA201" s="58">
        <v>26</v>
      </c>
      <c r="AB201" s="23">
        <v>5</v>
      </c>
      <c r="AC201" s="58"/>
      <c r="AE201" s="58">
        <v>26</v>
      </c>
      <c r="AF201" s="23">
        <v>5</v>
      </c>
      <c r="AG201" s="58"/>
      <c r="AI201" s="58"/>
      <c r="AK201" s="58" t="s">
        <v>554</v>
      </c>
      <c r="AM201" s="58"/>
      <c r="AO201" s="58"/>
      <c r="AQ201" s="58">
        <v>24</v>
      </c>
      <c r="AR201" s="23">
        <v>7</v>
      </c>
      <c r="AS201" s="58"/>
      <c r="AU201" s="62" t="s">
        <v>7</v>
      </c>
      <c r="AW201" s="62"/>
      <c r="AY201" s="62"/>
      <c r="BA201" s="62"/>
      <c r="BC201" s="62"/>
      <c r="BG201" s="62">
        <v>39</v>
      </c>
      <c r="BI201" s="58">
        <f t="shared" si="18"/>
        <v>17</v>
      </c>
      <c r="BJ201" s="58">
        <f t="shared" si="19"/>
        <v>17</v>
      </c>
      <c r="BK201" s="6">
        <f t="shared" si="20"/>
        <v>0</v>
      </c>
      <c r="BL201" s="6">
        <f t="shared" si="21"/>
        <v>0</v>
      </c>
      <c r="BM201" s="6">
        <f t="shared" si="22"/>
        <v>0</v>
      </c>
      <c r="BN201" s="26">
        <f t="shared" si="23"/>
        <v>0</v>
      </c>
    </row>
    <row r="202" spans="1:66" ht="15">
      <c r="A202" s="28" t="s">
        <v>239</v>
      </c>
      <c r="B202" s="64" t="s">
        <v>3</v>
      </c>
      <c r="C202" s="27" t="s">
        <v>7</v>
      </c>
      <c r="O202" s="62" t="s">
        <v>7</v>
      </c>
      <c r="Q202" s="62"/>
      <c r="S202" s="62"/>
      <c r="U202" s="62"/>
      <c r="W202" s="62"/>
      <c r="Y202" s="62"/>
      <c r="AA202" s="62"/>
      <c r="AC202" s="62"/>
      <c r="AE202" s="62"/>
      <c r="AG202" s="62"/>
      <c r="AI202" s="62"/>
      <c r="AK202" s="62"/>
      <c r="AM202" s="62"/>
      <c r="AO202" s="62"/>
      <c r="AQ202" s="62" t="s">
        <v>7</v>
      </c>
      <c r="AS202" s="62"/>
      <c r="AU202" s="62">
        <v>48</v>
      </c>
      <c r="AW202" s="62"/>
      <c r="AY202" s="62"/>
      <c r="BA202" s="62"/>
      <c r="BC202" s="62"/>
      <c r="BI202" s="6">
        <f t="shared" si="18"/>
        <v>0</v>
      </c>
      <c r="BJ202" s="6">
        <f t="shared" si="19"/>
        <v>0</v>
      </c>
      <c r="BK202" s="6">
        <f t="shared" si="20"/>
        <v>0</v>
      </c>
      <c r="BL202" s="6">
        <f t="shared" si="21"/>
        <v>0</v>
      </c>
      <c r="BM202" s="6">
        <f t="shared" si="22"/>
        <v>0</v>
      </c>
      <c r="BN202" s="26">
        <f t="shared" si="23"/>
        <v>0</v>
      </c>
    </row>
    <row r="203" spans="1:66" ht="15">
      <c r="A203" s="60" t="s">
        <v>300</v>
      </c>
      <c r="B203" s="64" t="s">
        <v>5</v>
      </c>
      <c r="E203" s="6">
        <v>2</v>
      </c>
      <c r="F203" s="5">
        <v>80</v>
      </c>
      <c r="G203" s="25">
        <v>4</v>
      </c>
      <c r="H203" s="5">
        <v>50</v>
      </c>
      <c r="I203" s="25">
        <v>5</v>
      </c>
      <c r="J203" s="5">
        <v>45</v>
      </c>
      <c r="K203" s="25"/>
      <c r="M203" s="25"/>
      <c r="O203" s="25"/>
      <c r="Q203" s="62" t="s">
        <v>332</v>
      </c>
      <c r="S203" s="62"/>
      <c r="U203" s="62"/>
      <c r="W203" s="62" t="s">
        <v>332</v>
      </c>
      <c r="Y203" s="62"/>
      <c r="AA203" s="62"/>
      <c r="AC203" s="62"/>
      <c r="AE203" s="62"/>
      <c r="AG203" s="62" t="s">
        <v>249</v>
      </c>
      <c r="AI203" s="24">
        <v>9</v>
      </c>
      <c r="AJ203" s="23">
        <v>29</v>
      </c>
      <c r="AM203" s="24">
        <v>18</v>
      </c>
      <c r="AN203" s="23">
        <v>13</v>
      </c>
      <c r="AO203" s="24">
        <v>4</v>
      </c>
      <c r="AP203" s="23">
        <v>50</v>
      </c>
      <c r="BI203" s="6">
        <f t="shared" si="18"/>
        <v>267</v>
      </c>
      <c r="BJ203" s="6">
        <f t="shared" si="19"/>
        <v>0</v>
      </c>
      <c r="BK203" s="6">
        <f t="shared" si="20"/>
        <v>0</v>
      </c>
      <c r="BL203" s="6">
        <f t="shared" si="21"/>
        <v>108</v>
      </c>
      <c r="BM203" s="6">
        <f t="shared" si="22"/>
        <v>159</v>
      </c>
      <c r="BN203" s="26">
        <f t="shared" si="23"/>
        <v>0</v>
      </c>
    </row>
    <row r="204" spans="1:66" ht="15">
      <c r="A204" s="60" t="s">
        <v>522</v>
      </c>
      <c r="B204" s="60" t="s">
        <v>8</v>
      </c>
      <c r="AA204" s="22" t="s">
        <v>249</v>
      </c>
      <c r="AC204" s="22"/>
      <c r="AE204" s="62">
        <v>37</v>
      </c>
      <c r="AG204" s="62"/>
      <c r="AI204" s="62"/>
      <c r="AK204" s="62"/>
      <c r="AM204" s="62"/>
      <c r="AO204" s="62"/>
      <c r="AQ204" s="62">
        <v>34</v>
      </c>
      <c r="AS204" s="62"/>
      <c r="AU204" s="62"/>
      <c r="AW204" s="62"/>
      <c r="AY204" s="62"/>
      <c r="BA204" s="62"/>
      <c r="BC204" s="62"/>
      <c r="BE204" s="58">
        <v>12</v>
      </c>
      <c r="BF204" s="57">
        <v>22</v>
      </c>
      <c r="BG204" s="62" t="s">
        <v>7</v>
      </c>
      <c r="BI204" s="6">
        <f t="shared" si="18"/>
        <v>22</v>
      </c>
      <c r="BJ204" s="6">
        <f t="shared" si="19"/>
        <v>0</v>
      </c>
      <c r="BK204" s="6">
        <f t="shared" si="20"/>
        <v>0</v>
      </c>
      <c r="BL204" s="6">
        <f t="shared" si="21"/>
        <v>0</v>
      </c>
      <c r="BM204" s="6">
        <f t="shared" si="22"/>
        <v>0</v>
      </c>
      <c r="BN204" s="26">
        <f t="shared" si="23"/>
        <v>22</v>
      </c>
    </row>
    <row r="205" spans="1:66" ht="15">
      <c r="A205" s="60" t="s">
        <v>521</v>
      </c>
      <c r="B205" s="60" t="s">
        <v>5</v>
      </c>
      <c r="AA205" s="62">
        <v>49</v>
      </c>
      <c r="AC205" s="62"/>
      <c r="AE205" s="62">
        <v>32</v>
      </c>
      <c r="AG205" s="62"/>
      <c r="AI205" s="62"/>
      <c r="AK205" s="62" t="s">
        <v>7</v>
      </c>
      <c r="AM205" s="62"/>
      <c r="AO205" s="62"/>
      <c r="AQ205" s="62">
        <v>42</v>
      </c>
      <c r="AS205" s="62"/>
      <c r="AU205" s="62">
        <v>38</v>
      </c>
      <c r="AW205" s="62"/>
      <c r="AY205" s="62"/>
      <c r="BA205" s="62"/>
      <c r="BC205" s="62"/>
      <c r="BE205" s="58" t="s">
        <v>469</v>
      </c>
      <c r="BG205" s="62">
        <v>42</v>
      </c>
      <c r="BI205" s="6">
        <f t="shared" si="18"/>
        <v>0</v>
      </c>
      <c r="BJ205" s="6">
        <f t="shared" si="19"/>
        <v>0</v>
      </c>
      <c r="BK205" s="6">
        <f t="shared" si="20"/>
        <v>0</v>
      </c>
      <c r="BL205" s="6">
        <f t="shared" si="21"/>
        <v>0</v>
      </c>
      <c r="BM205" s="6">
        <f t="shared" si="22"/>
        <v>0</v>
      </c>
      <c r="BN205" s="26">
        <f t="shared" si="23"/>
        <v>0</v>
      </c>
    </row>
    <row r="206" spans="1:66" ht="15">
      <c r="A206" s="60" t="s">
        <v>400</v>
      </c>
      <c r="B206" s="45" t="s">
        <v>5</v>
      </c>
      <c r="K206" s="6">
        <v>9</v>
      </c>
      <c r="L206" s="5">
        <v>29</v>
      </c>
      <c r="M206" s="27" t="s">
        <v>7</v>
      </c>
      <c r="O206" s="27"/>
      <c r="Q206" s="27"/>
      <c r="S206" s="27"/>
      <c r="U206" s="6">
        <v>23</v>
      </c>
      <c r="V206" s="15">
        <v>8</v>
      </c>
      <c r="AC206" s="24">
        <v>7</v>
      </c>
      <c r="AD206" s="23">
        <v>36</v>
      </c>
      <c r="AG206" s="62" t="s">
        <v>19</v>
      </c>
      <c r="AI206" s="62"/>
      <c r="AK206" s="62"/>
      <c r="AM206" s="62" t="s">
        <v>332</v>
      </c>
      <c r="AO206" s="62"/>
      <c r="AQ206" s="62"/>
      <c r="AS206" s="62"/>
      <c r="AU206" s="62"/>
      <c r="AW206" s="62"/>
      <c r="AY206" s="58">
        <v>16</v>
      </c>
      <c r="AZ206" s="57">
        <v>15</v>
      </c>
      <c r="BC206" s="58">
        <v>1</v>
      </c>
      <c r="BD206" s="57">
        <v>100</v>
      </c>
      <c r="BE206" s="58">
        <v>14</v>
      </c>
      <c r="BF206" s="57">
        <v>18</v>
      </c>
      <c r="BI206" s="6">
        <f t="shared" si="18"/>
        <v>206</v>
      </c>
      <c r="BJ206" s="6">
        <f t="shared" si="19"/>
        <v>0</v>
      </c>
      <c r="BK206" s="6">
        <f t="shared" si="20"/>
        <v>173</v>
      </c>
      <c r="BL206" s="6">
        <f t="shared" si="21"/>
        <v>0</v>
      </c>
      <c r="BM206" s="6">
        <f t="shared" si="22"/>
        <v>0</v>
      </c>
      <c r="BN206" s="26">
        <f t="shared" si="23"/>
        <v>33</v>
      </c>
    </row>
    <row r="207" spans="1:66" ht="15">
      <c r="A207" s="45" t="s">
        <v>237</v>
      </c>
      <c r="B207" s="64" t="s">
        <v>9</v>
      </c>
      <c r="C207" s="27" t="s">
        <v>7</v>
      </c>
      <c r="AG207" s="25">
        <v>23</v>
      </c>
      <c r="AH207" s="23">
        <v>8</v>
      </c>
      <c r="AI207" s="25"/>
      <c r="AK207" s="62" t="s">
        <v>7</v>
      </c>
      <c r="AM207" s="62"/>
      <c r="AO207" s="62">
        <v>46</v>
      </c>
      <c r="AQ207" s="62">
        <v>64</v>
      </c>
      <c r="AS207" s="24">
        <v>11</v>
      </c>
      <c r="AT207" s="23">
        <v>24</v>
      </c>
      <c r="BI207" s="6">
        <f t="shared" si="18"/>
        <v>32</v>
      </c>
      <c r="BJ207" s="6">
        <f t="shared" si="19"/>
        <v>0</v>
      </c>
      <c r="BK207" s="6">
        <f t="shared" si="20"/>
        <v>0</v>
      </c>
      <c r="BL207" s="6">
        <f t="shared" si="21"/>
        <v>0</v>
      </c>
      <c r="BM207" s="6">
        <f t="shared" si="22"/>
        <v>0</v>
      </c>
      <c r="BN207" s="26">
        <f t="shared" si="23"/>
        <v>32</v>
      </c>
    </row>
    <row r="208" spans="1:66" ht="15">
      <c r="A208" s="45" t="s">
        <v>413</v>
      </c>
      <c r="B208" s="45" t="s">
        <v>5</v>
      </c>
      <c r="K208" s="27">
        <v>42</v>
      </c>
      <c r="M208" s="27"/>
      <c r="O208" s="27"/>
      <c r="Q208" s="27"/>
      <c r="S208" s="27"/>
      <c r="U208" s="6">
        <v>21</v>
      </c>
      <c r="V208" s="15">
        <v>10</v>
      </c>
      <c r="AC208" s="62">
        <v>41</v>
      </c>
      <c r="AE208" s="62"/>
      <c r="AG208" s="25">
        <v>15</v>
      </c>
      <c r="AH208" s="23">
        <v>16</v>
      </c>
      <c r="AI208" s="25"/>
      <c r="AK208" s="25"/>
      <c r="AM208" s="25"/>
      <c r="AO208" s="25"/>
      <c r="AQ208" s="25"/>
      <c r="AS208" s="25"/>
      <c r="AU208" s="25"/>
      <c r="AW208" s="62">
        <v>39</v>
      </c>
      <c r="AY208" s="58">
        <v>20</v>
      </c>
      <c r="AZ208" s="57">
        <v>11</v>
      </c>
      <c r="BA208" s="62" t="s">
        <v>330</v>
      </c>
      <c r="BC208" s="62" t="s">
        <v>7</v>
      </c>
      <c r="BE208" s="58">
        <v>7</v>
      </c>
      <c r="BF208" s="57">
        <v>36</v>
      </c>
      <c r="BI208" s="6">
        <f t="shared" si="18"/>
        <v>73</v>
      </c>
      <c r="BJ208" s="6">
        <f t="shared" si="19"/>
        <v>0</v>
      </c>
      <c r="BK208" s="6">
        <f t="shared" si="20"/>
        <v>10</v>
      </c>
      <c r="BL208" s="6">
        <f t="shared" si="21"/>
        <v>0</v>
      </c>
      <c r="BM208" s="6">
        <f t="shared" si="22"/>
        <v>0</v>
      </c>
      <c r="BN208" s="26">
        <f t="shared" si="23"/>
        <v>63</v>
      </c>
    </row>
    <row r="209" spans="1:66" ht="15">
      <c r="A209" s="45" t="s">
        <v>418</v>
      </c>
      <c r="B209" s="45" t="s">
        <v>317</v>
      </c>
      <c r="K209" s="27">
        <v>59</v>
      </c>
      <c r="M209" s="27">
        <v>42</v>
      </c>
      <c r="O209" s="62">
        <v>49</v>
      </c>
      <c r="Q209" s="62"/>
      <c r="S209" s="62"/>
      <c r="U209" s="62">
        <v>52</v>
      </c>
      <c r="W209" s="62"/>
      <c r="Y209" s="62"/>
      <c r="AA209" s="62">
        <v>56</v>
      </c>
      <c r="AC209" s="62">
        <v>60</v>
      </c>
      <c r="AE209" s="62">
        <v>49</v>
      </c>
      <c r="AG209" s="62"/>
      <c r="AI209" s="62"/>
      <c r="AK209" s="62" t="s">
        <v>7</v>
      </c>
      <c r="AM209" s="62"/>
      <c r="AO209" s="62"/>
      <c r="AQ209" s="62">
        <v>61</v>
      </c>
      <c r="AS209" s="62"/>
      <c r="AU209" s="62">
        <v>51</v>
      </c>
      <c r="AW209" s="62"/>
      <c r="AY209" s="62"/>
      <c r="BA209" s="62"/>
      <c r="BC209" s="62"/>
      <c r="BI209" s="6">
        <f t="shared" si="18"/>
        <v>0</v>
      </c>
      <c r="BJ209" s="6">
        <f t="shared" si="19"/>
        <v>0</v>
      </c>
      <c r="BK209" s="6">
        <f t="shared" si="20"/>
        <v>0</v>
      </c>
      <c r="BL209" s="6">
        <f t="shared" si="21"/>
        <v>0</v>
      </c>
      <c r="BM209" s="6">
        <f t="shared" si="22"/>
        <v>0</v>
      </c>
      <c r="BN209" s="26">
        <f t="shared" si="23"/>
        <v>0</v>
      </c>
    </row>
    <row r="210" spans="1:66" ht="15">
      <c r="A210" s="60" t="s">
        <v>399</v>
      </c>
      <c r="B210" s="45" t="s">
        <v>10</v>
      </c>
      <c r="K210" s="6">
        <v>14</v>
      </c>
      <c r="L210" s="5">
        <v>18</v>
      </c>
      <c r="M210" s="6">
        <v>7</v>
      </c>
      <c r="N210" s="5">
        <v>36</v>
      </c>
      <c r="U210" s="6">
        <v>10</v>
      </c>
      <c r="V210" s="15">
        <v>26</v>
      </c>
      <c r="AC210" s="24">
        <v>12</v>
      </c>
      <c r="AD210" s="23">
        <v>22</v>
      </c>
      <c r="BC210" s="58" t="s">
        <v>19</v>
      </c>
      <c r="BI210" s="6">
        <f t="shared" si="18"/>
        <v>102</v>
      </c>
      <c r="BJ210" s="6">
        <f t="shared" si="19"/>
        <v>0</v>
      </c>
      <c r="BK210" s="6">
        <f t="shared" si="20"/>
        <v>102</v>
      </c>
      <c r="BL210" s="6">
        <f t="shared" si="21"/>
        <v>0</v>
      </c>
      <c r="BM210" s="6">
        <f t="shared" si="22"/>
        <v>0</v>
      </c>
      <c r="BN210" s="26">
        <f t="shared" si="23"/>
        <v>0</v>
      </c>
    </row>
    <row r="211" spans="1:66" ht="15">
      <c r="A211" s="60" t="s">
        <v>301</v>
      </c>
      <c r="B211" s="64" t="s">
        <v>109</v>
      </c>
      <c r="E211" s="27">
        <v>61</v>
      </c>
      <c r="G211" s="27">
        <v>62</v>
      </c>
      <c r="I211" s="27">
        <v>46</v>
      </c>
      <c r="K211" s="27"/>
      <c r="M211" s="27"/>
      <c r="O211" s="27"/>
      <c r="Q211" s="62" t="s">
        <v>332</v>
      </c>
      <c r="S211" s="62" t="s">
        <v>332</v>
      </c>
      <c r="U211" s="62"/>
      <c r="W211" s="62"/>
      <c r="Y211" s="62"/>
      <c r="AA211" s="62">
        <v>65</v>
      </c>
      <c r="AC211" s="62"/>
      <c r="AE211" s="62"/>
      <c r="AG211" s="25">
        <v>26</v>
      </c>
      <c r="AH211" s="23">
        <v>5</v>
      </c>
      <c r="AI211" s="62">
        <v>42</v>
      </c>
      <c r="AK211" s="62"/>
      <c r="AM211" s="62" t="s">
        <v>332</v>
      </c>
      <c r="AO211" s="62">
        <v>49</v>
      </c>
      <c r="AQ211" s="62">
        <v>70</v>
      </c>
      <c r="AS211" s="24">
        <v>13</v>
      </c>
      <c r="AW211" s="62">
        <v>49</v>
      </c>
      <c r="AY211" s="58">
        <v>28</v>
      </c>
      <c r="AZ211" s="57">
        <v>3</v>
      </c>
      <c r="BE211" s="58">
        <v>32</v>
      </c>
      <c r="BI211" s="6">
        <f t="shared" si="18"/>
        <v>8</v>
      </c>
      <c r="BJ211" s="6">
        <f t="shared" si="19"/>
        <v>0</v>
      </c>
      <c r="BK211" s="6">
        <f t="shared" si="20"/>
        <v>0</v>
      </c>
      <c r="BL211" s="6">
        <f t="shared" si="21"/>
        <v>0</v>
      </c>
      <c r="BM211" s="6">
        <f t="shared" si="22"/>
        <v>0</v>
      </c>
      <c r="BN211" s="26">
        <f t="shared" si="23"/>
        <v>8</v>
      </c>
    </row>
    <row r="212" spans="1:66" ht="15">
      <c r="A212" s="45" t="s">
        <v>205</v>
      </c>
      <c r="B212" s="64" t="s">
        <v>14</v>
      </c>
      <c r="C212" s="27">
        <v>36</v>
      </c>
      <c r="G212" s="62"/>
      <c r="I212" s="62"/>
      <c r="K212" s="62"/>
      <c r="M212" s="62"/>
      <c r="O212" s="62" t="s">
        <v>249</v>
      </c>
      <c r="Q212" s="62"/>
      <c r="S212" s="62"/>
      <c r="U212" s="62"/>
      <c r="W212" s="62"/>
      <c r="Y212" s="62"/>
      <c r="AA212" s="24">
        <v>27</v>
      </c>
      <c r="AB212" s="23">
        <v>4</v>
      </c>
      <c r="AC212" s="62">
        <v>45</v>
      </c>
      <c r="AE212" s="24">
        <v>12</v>
      </c>
      <c r="AF212" s="23">
        <v>22</v>
      </c>
      <c r="AK212" s="62" t="s">
        <v>7</v>
      </c>
      <c r="AM212" s="62"/>
      <c r="AO212" s="62"/>
      <c r="AQ212" s="62">
        <v>49</v>
      </c>
      <c r="AS212" s="62"/>
      <c r="AU212" s="62">
        <v>42</v>
      </c>
      <c r="AW212" s="62"/>
      <c r="AY212" s="62"/>
      <c r="BA212" s="62"/>
      <c r="BC212" s="62"/>
      <c r="BG212" s="58">
        <v>19</v>
      </c>
      <c r="BH212" s="57">
        <v>12</v>
      </c>
      <c r="BI212" s="6">
        <f t="shared" si="18"/>
        <v>38</v>
      </c>
      <c r="BJ212" s="6">
        <f t="shared" si="19"/>
        <v>38</v>
      </c>
      <c r="BK212" s="6">
        <f t="shared" si="20"/>
        <v>0</v>
      </c>
      <c r="BL212" s="6">
        <f t="shared" si="21"/>
        <v>0</v>
      </c>
      <c r="BM212" s="6">
        <f t="shared" si="22"/>
        <v>0</v>
      </c>
      <c r="BN212" s="26">
        <f t="shared" si="23"/>
        <v>0</v>
      </c>
    </row>
    <row r="213" spans="1:66" ht="15">
      <c r="A213" s="45" t="s">
        <v>193</v>
      </c>
      <c r="B213" s="64" t="s">
        <v>9</v>
      </c>
      <c r="C213" s="6">
        <v>16</v>
      </c>
      <c r="D213" s="5">
        <v>15</v>
      </c>
      <c r="M213" s="27">
        <v>34</v>
      </c>
      <c r="O213" s="6" t="s">
        <v>19</v>
      </c>
      <c r="U213" s="62">
        <v>44</v>
      </c>
      <c r="W213" s="62"/>
      <c r="Y213" s="62"/>
      <c r="AA213" s="62">
        <v>48</v>
      </c>
      <c r="AC213" s="62">
        <v>52</v>
      </c>
      <c r="AE213" s="24">
        <v>17</v>
      </c>
      <c r="AF213" s="23">
        <v>14</v>
      </c>
      <c r="AK213" s="24">
        <v>13</v>
      </c>
      <c r="AL213" s="23">
        <v>20</v>
      </c>
      <c r="AQ213" s="24">
        <v>14</v>
      </c>
      <c r="AR213" s="23">
        <v>18</v>
      </c>
      <c r="AU213" s="62">
        <v>55</v>
      </c>
      <c r="AW213" s="62"/>
      <c r="AY213" s="62"/>
      <c r="BA213" s="62"/>
      <c r="BC213" s="62"/>
      <c r="BG213" s="62">
        <v>37</v>
      </c>
      <c r="BI213" s="6">
        <f t="shared" si="18"/>
        <v>67</v>
      </c>
      <c r="BJ213" s="6">
        <f t="shared" si="19"/>
        <v>67</v>
      </c>
      <c r="BK213" s="6">
        <f t="shared" si="20"/>
        <v>0</v>
      </c>
      <c r="BL213" s="6">
        <f t="shared" si="21"/>
        <v>0</v>
      </c>
      <c r="BM213" s="6">
        <f t="shared" si="22"/>
        <v>0</v>
      </c>
      <c r="BN213" s="26">
        <f t="shared" si="23"/>
        <v>0</v>
      </c>
    </row>
    <row r="214" spans="1:66" ht="15">
      <c r="A214" s="60" t="s">
        <v>302</v>
      </c>
      <c r="B214" s="64" t="s">
        <v>8</v>
      </c>
      <c r="E214" s="27" t="s">
        <v>331</v>
      </c>
      <c r="G214" s="27">
        <v>53</v>
      </c>
      <c r="I214" s="27">
        <v>36</v>
      </c>
      <c r="K214" s="27">
        <v>32</v>
      </c>
      <c r="M214" s="27" t="s">
        <v>7</v>
      </c>
      <c r="O214" s="27"/>
      <c r="Q214" s="27"/>
      <c r="S214" s="27"/>
      <c r="U214" s="62">
        <v>36</v>
      </c>
      <c r="W214" s="62"/>
      <c r="Y214" s="62"/>
      <c r="AA214" s="62"/>
      <c r="AC214" s="62" t="s">
        <v>7</v>
      </c>
      <c r="AE214" s="62"/>
      <c r="AG214" s="62" t="s">
        <v>7</v>
      </c>
      <c r="AI214" s="62"/>
      <c r="AK214" s="62"/>
      <c r="AM214" s="62"/>
      <c r="AO214" s="62"/>
      <c r="AQ214" s="62"/>
      <c r="AS214" s="62"/>
      <c r="AU214" s="62"/>
      <c r="AW214" s="62" t="s">
        <v>332</v>
      </c>
      <c r="AY214" s="62">
        <v>32</v>
      </c>
      <c r="BA214" s="62">
        <v>45</v>
      </c>
      <c r="BC214" s="62" t="s">
        <v>7</v>
      </c>
      <c r="BI214" s="6">
        <f t="shared" si="18"/>
        <v>0</v>
      </c>
      <c r="BJ214" s="6">
        <f t="shared" si="19"/>
        <v>0</v>
      </c>
      <c r="BK214" s="6">
        <f t="shared" si="20"/>
        <v>0</v>
      </c>
      <c r="BL214" s="6">
        <f t="shared" si="21"/>
        <v>0</v>
      </c>
      <c r="BM214" s="6">
        <f t="shared" si="22"/>
        <v>0</v>
      </c>
      <c r="BN214" s="26">
        <f t="shared" si="23"/>
        <v>0</v>
      </c>
    </row>
    <row r="215" spans="1:66" ht="15">
      <c r="A215" s="45" t="s">
        <v>346</v>
      </c>
      <c r="B215" s="64" t="s">
        <v>14</v>
      </c>
      <c r="E215" s="6">
        <v>14</v>
      </c>
      <c r="F215" s="5">
        <v>18</v>
      </c>
      <c r="G215" s="27" t="s">
        <v>332</v>
      </c>
      <c r="I215" s="25">
        <v>24</v>
      </c>
      <c r="J215" s="5">
        <v>7</v>
      </c>
      <c r="K215" s="27">
        <v>54</v>
      </c>
      <c r="M215" s="27"/>
      <c r="O215" s="27"/>
      <c r="Q215" s="6">
        <v>20</v>
      </c>
      <c r="R215" s="15">
        <v>11</v>
      </c>
      <c r="S215" s="6">
        <v>30</v>
      </c>
      <c r="T215" s="15">
        <v>1</v>
      </c>
      <c r="W215" s="24">
        <v>6</v>
      </c>
      <c r="X215" s="23">
        <v>40</v>
      </c>
      <c r="AG215" s="34" t="s">
        <v>469</v>
      </c>
      <c r="AI215" s="24">
        <v>24</v>
      </c>
      <c r="AJ215" s="23">
        <v>7</v>
      </c>
      <c r="AM215" s="24">
        <v>21</v>
      </c>
      <c r="AN215" s="23">
        <v>10</v>
      </c>
      <c r="AO215" s="24">
        <v>14</v>
      </c>
      <c r="AP215" s="23">
        <v>18</v>
      </c>
      <c r="AW215" s="58">
        <v>11</v>
      </c>
      <c r="AX215" s="57">
        <v>24</v>
      </c>
      <c r="BA215" s="58">
        <v>22</v>
      </c>
      <c r="BB215" s="57">
        <v>9</v>
      </c>
      <c r="BI215" s="6">
        <f t="shared" si="18"/>
        <v>145</v>
      </c>
      <c r="BJ215" s="6">
        <f t="shared" si="19"/>
        <v>0</v>
      </c>
      <c r="BK215" s="6">
        <f t="shared" si="20"/>
        <v>0</v>
      </c>
      <c r="BL215" s="6">
        <f t="shared" si="21"/>
        <v>37</v>
      </c>
      <c r="BM215" s="6">
        <f t="shared" si="22"/>
        <v>108</v>
      </c>
      <c r="BN215" s="26">
        <f t="shared" si="23"/>
        <v>0</v>
      </c>
    </row>
    <row r="216" spans="1:66" ht="15">
      <c r="A216" s="60" t="s">
        <v>303</v>
      </c>
      <c r="B216" s="64" t="s">
        <v>10</v>
      </c>
      <c r="E216" s="27">
        <v>48</v>
      </c>
      <c r="G216" s="27">
        <v>51</v>
      </c>
      <c r="I216" s="27" t="s">
        <v>332</v>
      </c>
      <c r="K216" s="27"/>
      <c r="M216" s="27"/>
      <c r="O216" s="27"/>
      <c r="Q216" s="6">
        <v>24</v>
      </c>
      <c r="R216" s="15">
        <v>7</v>
      </c>
      <c r="S216" s="62">
        <v>55</v>
      </c>
      <c r="U216" s="62"/>
      <c r="W216" s="62"/>
      <c r="Y216" s="62"/>
      <c r="AA216" s="62"/>
      <c r="AC216" s="62"/>
      <c r="AE216" s="62"/>
      <c r="AG216" s="62" t="s">
        <v>7</v>
      </c>
      <c r="AI216" s="62">
        <v>34</v>
      </c>
      <c r="AK216" s="62"/>
      <c r="AM216" s="62" t="s">
        <v>332</v>
      </c>
      <c r="AO216" s="62" t="s">
        <v>330</v>
      </c>
      <c r="AQ216" s="62"/>
      <c r="AS216" s="62"/>
      <c r="AU216" s="62"/>
      <c r="AW216" s="62">
        <v>47</v>
      </c>
      <c r="AY216" s="62"/>
      <c r="BA216" s="58">
        <v>17</v>
      </c>
      <c r="BB216" s="57">
        <v>14</v>
      </c>
      <c r="BI216" s="6">
        <f t="shared" si="18"/>
        <v>21</v>
      </c>
      <c r="BJ216" s="6">
        <f t="shared" si="19"/>
        <v>0</v>
      </c>
      <c r="BK216" s="6">
        <f t="shared" si="20"/>
        <v>0</v>
      </c>
      <c r="BL216" s="6">
        <f t="shared" si="21"/>
        <v>21</v>
      </c>
      <c r="BM216" s="6">
        <f t="shared" si="22"/>
        <v>0</v>
      </c>
      <c r="BN216" s="26">
        <f t="shared" si="23"/>
        <v>0</v>
      </c>
    </row>
    <row r="217" spans="1:66" ht="15">
      <c r="A217" s="45" t="s">
        <v>352</v>
      </c>
      <c r="B217" s="64" t="s">
        <v>13</v>
      </c>
      <c r="G217" s="27">
        <v>40</v>
      </c>
      <c r="I217" s="27" t="s">
        <v>332</v>
      </c>
      <c r="K217" s="27"/>
      <c r="M217" s="27"/>
      <c r="O217" s="27"/>
      <c r="Q217" s="62">
        <v>35</v>
      </c>
      <c r="S217" s="6">
        <v>19</v>
      </c>
      <c r="T217" s="15">
        <v>12</v>
      </c>
      <c r="W217" s="62" t="s">
        <v>332</v>
      </c>
      <c r="Y217" s="62"/>
      <c r="AA217" s="62"/>
      <c r="AC217" s="62"/>
      <c r="AE217" s="62"/>
      <c r="AG217" s="35" t="s">
        <v>469</v>
      </c>
      <c r="AI217" s="24">
        <v>30</v>
      </c>
      <c r="AJ217" s="23">
        <v>1</v>
      </c>
      <c r="AK217" s="62"/>
      <c r="AM217" s="62" t="s">
        <v>332</v>
      </c>
      <c r="AO217" s="62" t="s">
        <v>332</v>
      </c>
      <c r="AQ217" s="62"/>
      <c r="AS217" s="62"/>
      <c r="AU217" s="62"/>
      <c r="AW217" s="58">
        <v>26</v>
      </c>
      <c r="AX217" s="57">
        <v>5</v>
      </c>
      <c r="BA217" s="62" t="s">
        <v>332</v>
      </c>
      <c r="BC217" s="62"/>
      <c r="BI217" s="6">
        <f t="shared" si="18"/>
        <v>18</v>
      </c>
      <c r="BJ217" s="6">
        <f t="shared" si="19"/>
        <v>0</v>
      </c>
      <c r="BK217" s="6">
        <f t="shared" si="20"/>
        <v>0</v>
      </c>
      <c r="BL217" s="6">
        <f t="shared" si="21"/>
        <v>0</v>
      </c>
      <c r="BM217" s="6">
        <f t="shared" si="22"/>
        <v>18</v>
      </c>
      <c r="BN217" s="26">
        <f t="shared" si="23"/>
        <v>0</v>
      </c>
    </row>
    <row r="218" spans="1:66" ht="15">
      <c r="A218" s="60" t="s">
        <v>547</v>
      </c>
      <c r="B218" s="29" t="s">
        <v>13</v>
      </c>
      <c r="AE218" s="62">
        <v>43</v>
      </c>
      <c r="AG218" s="62"/>
      <c r="AI218" s="62"/>
      <c r="AK218" s="62"/>
      <c r="AM218" s="62"/>
      <c r="AO218" s="62"/>
      <c r="AQ218" s="62"/>
      <c r="AS218" s="62"/>
      <c r="AU218" s="62">
        <v>49</v>
      </c>
      <c r="AW218" s="62"/>
      <c r="AY218" s="62"/>
      <c r="BA218" s="62"/>
      <c r="BC218" s="62"/>
      <c r="BI218" s="6">
        <f t="shared" si="18"/>
        <v>0</v>
      </c>
      <c r="BJ218" s="6">
        <f t="shared" si="19"/>
        <v>0</v>
      </c>
      <c r="BK218" s="6">
        <f t="shared" si="20"/>
        <v>0</v>
      </c>
      <c r="BL218" s="6">
        <f t="shared" si="21"/>
        <v>0</v>
      </c>
      <c r="BM218" s="6">
        <f t="shared" si="22"/>
        <v>0</v>
      </c>
      <c r="BN218" s="26">
        <f t="shared" si="23"/>
        <v>0</v>
      </c>
    </row>
    <row r="219" spans="1:66" ht="15">
      <c r="A219" s="60" t="s">
        <v>304</v>
      </c>
      <c r="B219" s="64" t="s">
        <v>5</v>
      </c>
      <c r="E219" s="6">
        <v>14</v>
      </c>
      <c r="F219" s="5">
        <v>18</v>
      </c>
      <c r="G219" s="25">
        <v>14</v>
      </c>
      <c r="H219" s="5">
        <v>18</v>
      </c>
      <c r="I219" s="25">
        <v>1</v>
      </c>
      <c r="J219" s="5">
        <v>100</v>
      </c>
      <c r="K219" s="25"/>
      <c r="M219" s="25"/>
      <c r="O219" s="25"/>
      <c r="Q219" s="6">
        <v>9</v>
      </c>
      <c r="R219" s="15">
        <v>29</v>
      </c>
      <c r="S219" s="62">
        <v>31</v>
      </c>
      <c r="U219" s="62"/>
      <c r="W219" s="24">
        <v>5</v>
      </c>
      <c r="X219" s="23">
        <v>45</v>
      </c>
      <c r="AG219" s="34" t="s">
        <v>469</v>
      </c>
      <c r="AI219" s="24">
        <v>16</v>
      </c>
      <c r="AJ219" s="23">
        <v>15</v>
      </c>
      <c r="AM219" s="24">
        <v>2</v>
      </c>
      <c r="AN219" s="23">
        <v>80</v>
      </c>
      <c r="AO219" s="24">
        <v>11</v>
      </c>
      <c r="AP219" s="23">
        <v>24</v>
      </c>
      <c r="AW219" s="62" t="s">
        <v>332</v>
      </c>
      <c r="AY219" s="62"/>
      <c r="BA219" s="62"/>
      <c r="BC219" s="62"/>
      <c r="BI219" s="6">
        <f t="shared" si="18"/>
        <v>329</v>
      </c>
      <c r="BJ219" s="6">
        <f t="shared" si="19"/>
        <v>0</v>
      </c>
      <c r="BK219" s="6">
        <f t="shared" si="20"/>
        <v>0</v>
      </c>
      <c r="BL219" s="6">
        <f t="shared" si="21"/>
        <v>227</v>
      </c>
      <c r="BM219" s="6">
        <f t="shared" si="22"/>
        <v>102</v>
      </c>
      <c r="BN219" s="26">
        <f t="shared" si="23"/>
        <v>0</v>
      </c>
    </row>
    <row r="220" spans="1:66" ht="15">
      <c r="A220" s="28" t="s">
        <v>350</v>
      </c>
      <c r="B220" s="64" t="s">
        <v>5</v>
      </c>
      <c r="G220" s="27">
        <v>38</v>
      </c>
      <c r="BI220" s="6">
        <f t="shared" si="18"/>
        <v>0</v>
      </c>
      <c r="BJ220" s="6">
        <f t="shared" si="19"/>
        <v>0</v>
      </c>
      <c r="BK220" s="6">
        <f t="shared" si="20"/>
        <v>0</v>
      </c>
      <c r="BL220" s="6">
        <f t="shared" si="21"/>
        <v>0</v>
      </c>
      <c r="BM220" s="6">
        <f t="shared" si="22"/>
        <v>0</v>
      </c>
      <c r="BN220" s="26">
        <f t="shared" si="23"/>
        <v>0</v>
      </c>
    </row>
    <row r="221" spans="1:66" ht="15">
      <c r="A221" s="60" t="s">
        <v>305</v>
      </c>
      <c r="B221" s="64" t="s">
        <v>13</v>
      </c>
      <c r="E221" s="6">
        <v>25</v>
      </c>
      <c r="F221" s="5">
        <v>6</v>
      </c>
      <c r="G221" s="27" t="s">
        <v>332</v>
      </c>
      <c r="BI221" s="6">
        <f t="shared" si="18"/>
        <v>6</v>
      </c>
      <c r="BJ221" s="6">
        <f t="shared" si="19"/>
        <v>0</v>
      </c>
      <c r="BK221" s="6">
        <f t="shared" si="20"/>
        <v>0</v>
      </c>
      <c r="BL221" s="6">
        <f t="shared" si="21"/>
        <v>0</v>
      </c>
      <c r="BM221" s="6">
        <f t="shared" si="22"/>
        <v>6</v>
      </c>
      <c r="BN221" s="26">
        <f t="shared" si="23"/>
        <v>0</v>
      </c>
    </row>
    <row r="222" spans="1:66" ht="15">
      <c r="A222" s="45" t="s">
        <v>206</v>
      </c>
      <c r="B222" s="64" t="s">
        <v>9</v>
      </c>
      <c r="C222" s="27">
        <v>32</v>
      </c>
      <c r="O222" s="62" t="s">
        <v>7</v>
      </c>
      <c r="Q222" s="62"/>
      <c r="S222" s="62"/>
      <c r="U222" s="62"/>
      <c r="W222" s="62"/>
      <c r="Y222" s="62"/>
      <c r="AA222" s="62" t="s">
        <v>7</v>
      </c>
      <c r="AC222" s="62"/>
      <c r="AE222" s="62" t="s">
        <v>249</v>
      </c>
      <c r="AG222" s="62"/>
      <c r="AI222" s="62"/>
      <c r="AK222" s="62">
        <v>33</v>
      </c>
      <c r="AM222" s="62"/>
      <c r="AO222" s="62"/>
      <c r="AQ222" s="24">
        <v>25</v>
      </c>
      <c r="AR222" s="23">
        <v>6</v>
      </c>
      <c r="AS222" s="62"/>
      <c r="AU222" s="58">
        <v>25</v>
      </c>
      <c r="AV222" s="57">
        <v>6</v>
      </c>
      <c r="BG222" s="62" t="s">
        <v>7</v>
      </c>
      <c r="BI222" s="6">
        <f t="shared" si="18"/>
        <v>12</v>
      </c>
      <c r="BJ222" s="6">
        <f t="shared" si="19"/>
        <v>12</v>
      </c>
      <c r="BK222" s="6">
        <f t="shared" si="20"/>
        <v>0</v>
      </c>
      <c r="BL222" s="6">
        <f t="shared" si="21"/>
        <v>0</v>
      </c>
      <c r="BM222" s="6">
        <f t="shared" si="22"/>
        <v>0</v>
      </c>
      <c r="BN222" s="26">
        <f t="shared" si="23"/>
        <v>0</v>
      </c>
    </row>
    <row r="223" spans="1:66" ht="15">
      <c r="A223" s="60" t="s">
        <v>306</v>
      </c>
      <c r="B223" s="64" t="s">
        <v>11</v>
      </c>
      <c r="E223" s="27">
        <v>54</v>
      </c>
      <c r="G223" s="27">
        <v>46</v>
      </c>
      <c r="I223" s="27" t="s">
        <v>332</v>
      </c>
      <c r="K223" s="27"/>
      <c r="M223" s="27"/>
      <c r="O223" s="27"/>
      <c r="Q223" s="6">
        <v>30</v>
      </c>
      <c r="R223" s="15">
        <v>1</v>
      </c>
      <c r="S223" s="62" t="s">
        <v>332</v>
      </c>
      <c r="U223" s="62"/>
      <c r="W223" s="62"/>
      <c r="Y223" s="62"/>
      <c r="AA223" s="62"/>
      <c r="AC223" s="62"/>
      <c r="AE223" s="62"/>
      <c r="AG223" s="62"/>
      <c r="AI223" s="62"/>
      <c r="AK223" s="62"/>
      <c r="AM223" s="62"/>
      <c r="AO223" s="62"/>
      <c r="AQ223" s="62"/>
      <c r="AS223" s="62"/>
      <c r="AU223" s="62"/>
      <c r="AW223" s="62"/>
      <c r="AY223" s="62"/>
      <c r="BA223" s="62"/>
      <c r="BC223" s="62"/>
      <c r="BI223" s="6">
        <f t="shared" si="18"/>
        <v>1</v>
      </c>
      <c r="BJ223" s="6">
        <f t="shared" si="19"/>
        <v>0</v>
      </c>
      <c r="BK223" s="6">
        <f t="shared" si="20"/>
        <v>0</v>
      </c>
      <c r="BL223" s="6">
        <f t="shared" si="21"/>
        <v>1</v>
      </c>
      <c r="BM223" s="6">
        <f t="shared" si="22"/>
        <v>0</v>
      </c>
      <c r="BN223" s="26">
        <f t="shared" si="23"/>
        <v>0</v>
      </c>
    </row>
    <row r="224" spans="1:66" ht="15">
      <c r="A224" s="60" t="s">
        <v>357</v>
      </c>
      <c r="B224" s="64" t="s">
        <v>15</v>
      </c>
      <c r="C224" s="22"/>
      <c r="E224" s="6">
        <v>2</v>
      </c>
      <c r="F224" s="5">
        <v>80</v>
      </c>
      <c r="G224" s="25">
        <v>29</v>
      </c>
      <c r="H224" s="5">
        <v>2</v>
      </c>
      <c r="I224" s="25">
        <v>9</v>
      </c>
      <c r="J224" s="5">
        <v>29</v>
      </c>
      <c r="K224" s="6">
        <v>5</v>
      </c>
      <c r="L224" s="5">
        <v>45</v>
      </c>
      <c r="M224" s="6">
        <v>2</v>
      </c>
      <c r="N224" s="5">
        <v>80</v>
      </c>
      <c r="Q224" s="62" t="s">
        <v>332</v>
      </c>
      <c r="S224" s="6">
        <v>26</v>
      </c>
      <c r="T224" s="15">
        <v>5</v>
      </c>
      <c r="U224" s="6">
        <v>6</v>
      </c>
      <c r="V224" s="15">
        <v>40</v>
      </c>
      <c r="W224" s="24">
        <v>11</v>
      </c>
      <c r="X224" s="23">
        <v>24</v>
      </c>
      <c r="Y224" s="24">
        <v>5</v>
      </c>
      <c r="Z224" s="23">
        <v>30</v>
      </c>
      <c r="AC224" s="24">
        <v>1</v>
      </c>
      <c r="AD224" s="23">
        <v>100</v>
      </c>
      <c r="AE224" s="62" t="s">
        <v>353</v>
      </c>
      <c r="AG224" s="25">
        <v>3</v>
      </c>
      <c r="AH224" s="23">
        <v>60</v>
      </c>
      <c r="AI224" s="24">
        <v>15</v>
      </c>
      <c r="AJ224" s="23">
        <v>16</v>
      </c>
      <c r="AK224" s="62">
        <v>44</v>
      </c>
      <c r="AM224" s="24">
        <v>3</v>
      </c>
      <c r="AN224" s="23">
        <v>60</v>
      </c>
      <c r="AO224" s="24">
        <v>17</v>
      </c>
      <c r="AP224" s="23">
        <v>14</v>
      </c>
      <c r="AQ224" s="62" t="s">
        <v>7</v>
      </c>
      <c r="AS224" s="62" t="s">
        <v>7</v>
      </c>
      <c r="AU224" s="62"/>
      <c r="AW224" s="58">
        <v>14</v>
      </c>
      <c r="AX224" s="57">
        <v>18</v>
      </c>
      <c r="AY224" s="58">
        <v>3</v>
      </c>
      <c r="AZ224" s="57">
        <v>60</v>
      </c>
      <c r="BA224" s="58">
        <v>14</v>
      </c>
      <c r="BB224" s="57">
        <v>18</v>
      </c>
      <c r="BC224" s="58">
        <v>8</v>
      </c>
      <c r="BD224" s="57">
        <v>32</v>
      </c>
      <c r="BI224" s="6">
        <f t="shared" si="18"/>
        <v>713</v>
      </c>
      <c r="BJ224" s="6">
        <f t="shared" si="19"/>
        <v>0</v>
      </c>
      <c r="BK224" s="6">
        <f t="shared" si="20"/>
        <v>297</v>
      </c>
      <c r="BL224" s="6">
        <f t="shared" si="21"/>
        <v>109</v>
      </c>
      <c r="BM224" s="6">
        <f t="shared" si="22"/>
        <v>157</v>
      </c>
      <c r="BN224" s="26">
        <f t="shared" si="23"/>
        <v>120</v>
      </c>
    </row>
    <row r="225" spans="1:66" ht="15">
      <c r="A225" s="60" t="s">
        <v>307</v>
      </c>
      <c r="B225" s="64" t="s">
        <v>12</v>
      </c>
      <c r="E225" s="27">
        <v>51</v>
      </c>
      <c r="G225" s="27">
        <v>58</v>
      </c>
      <c r="I225" s="27">
        <v>34</v>
      </c>
      <c r="K225" s="27" t="s">
        <v>7</v>
      </c>
      <c r="M225" s="27"/>
      <c r="O225" s="27"/>
      <c r="Q225" s="62" t="s">
        <v>332</v>
      </c>
      <c r="S225" s="62">
        <v>52</v>
      </c>
      <c r="U225" s="62" t="s">
        <v>7</v>
      </c>
      <c r="W225" s="62" t="s">
        <v>332</v>
      </c>
      <c r="Y225" s="62"/>
      <c r="AA225" s="62"/>
      <c r="AC225" s="62"/>
      <c r="AE225" s="62"/>
      <c r="AG225" s="62" t="s">
        <v>7</v>
      </c>
      <c r="AI225" s="62" t="s">
        <v>332</v>
      </c>
      <c r="AK225" s="62"/>
      <c r="AM225" s="62"/>
      <c r="AO225" s="62"/>
      <c r="AQ225" s="62"/>
      <c r="AS225" s="62"/>
      <c r="AU225" s="62"/>
      <c r="AW225" s="62"/>
      <c r="AY225" s="62"/>
      <c r="BA225" s="62"/>
      <c r="BC225" s="62"/>
      <c r="BI225" s="6">
        <f t="shared" si="18"/>
        <v>0</v>
      </c>
      <c r="BJ225" s="6">
        <f t="shared" si="19"/>
        <v>0</v>
      </c>
      <c r="BK225" s="6">
        <f t="shared" si="20"/>
        <v>0</v>
      </c>
      <c r="BL225" s="6">
        <f t="shared" si="21"/>
        <v>0</v>
      </c>
      <c r="BM225" s="6">
        <f t="shared" si="22"/>
        <v>0</v>
      </c>
      <c r="BN225" s="26">
        <f t="shared" si="23"/>
        <v>0</v>
      </c>
    </row>
    <row r="226" spans="1:66" ht="15">
      <c r="A226" s="45" t="s">
        <v>214</v>
      </c>
      <c r="B226" s="64" t="s">
        <v>10</v>
      </c>
      <c r="C226" s="27">
        <v>46</v>
      </c>
      <c r="G226" s="62"/>
      <c r="I226" s="62"/>
      <c r="K226" s="62"/>
      <c r="M226" s="62"/>
      <c r="O226" s="6">
        <v>16</v>
      </c>
      <c r="P226" s="5">
        <v>15</v>
      </c>
      <c r="AA226" s="62">
        <v>52</v>
      </c>
      <c r="AC226" s="62"/>
      <c r="AE226" s="62">
        <v>46</v>
      </c>
      <c r="AG226" s="62"/>
      <c r="AI226" s="62"/>
      <c r="AK226" s="62">
        <v>37</v>
      </c>
      <c r="AM226" s="62"/>
      <c r="AO226" s="62"/>
      <c r="AQ226" s="62">
        <v>31</v>
      </c>
      <c r="AS226" s="62"/>
      <c r="AU226" s="62">
        <v>33</v>
      </c>
      <c r="AW226" s="62"/>
      <c r="AY226" s="62"/>
      <c r="BA226" s="62"/>
      <c r="BC226" s="62"/>
      <c r="BG226" s="62" t="s">
        <v>7</v>
      </c>
      <c r="BI226" s="6">
        <f t="shared" si="18"/>
        <v>15</v>
      </c>
      <c r="BJ226" s="6">
        <f t="shared" si="19"/>
        <v>15</v>
      </c>
      <c r="BK226" s="6">
        <f t="shared" si="20"/>
        <v>0</v>
      </c>
      <c r="BL226" s="6">
        <f t="shared" si="21"/>
        <v>0</v>
      </c>
      <c r="BM226" s="6">
        <f t="shared" si="22"/>
        <v>0</v>
      </c>
      <c r="BN226" s="26">
        <f t="shared" si="23"/>
        <v>0</v>
      </c>
    </row>
    <row r="227" spans="1:66" ht="15">
      <c r="A227" s="60" t="s">
        <v>308</v>
      </c>
      <c r="B227" s="64" t="s">
        <v>10</v>
      </c>
      <c r="E227" s="27">
        <v>50</v>
      </c>
      <c r="S227" s="62">
        <v>37</v>
      </c>
      <c r="U227" s="62"/>
      <c r="W227" s="24">
        <v>27</v>
      </c>
      <c r="X227" s="23">
        <v>4</v>
      </c>
      <c r="AG227" s="25">
        <v>21</v>
      </c>
      <c r="AH227" s="23">
        <v>10</v>
      </c>
      <c r="AI227" s="62">
        <v>33</v>
      </c>
      <c r="AK227" s="62"/>
      <c r="AM227" s="62" t="s">
        <v>332</v>
      </c>
      <c r="AO227" s="62">
        <v>33</v>
      </c>
      <c r="AQ227" s="62"/>
      <c r="AS227" s="62"/>
      <c r="AU227" s="62"/>
      <c r="AW227" s="62">
        <v>40</v>
      </c>
      <c r="AY227" s="22" t="s">
        <v>7</v>
      </c>
      <c r="BA227" s="22"/>
      <c r="BC227" s="22"/>
      <c r="BI227" s="6">
        <f t="shared" si="18"/>
        <v>14</v>
      </c>
      <c r="BJ227" s="6">
        <f t="shared" si="19"/>
        <v>0</v>
      </c>
      <c r="BK227" s="6">
        <f t="shared" si="20"/>
        <v>0</v>
      </c>
      <c r="BL227" s="6">
        <f t="shared" si="21"/>
        <v>0</v>
      </c>
      <c r="BM227" s="6">
        <f t="shared" si="22"/>
        <v>4</v>
      </c>
      <c r="BN227" s="26">
        <f t="shared" si="23"/>
        <v>10</v>
      </c>
    </row>
    <row r="228" spans="1:66" ht="15">
      <c r="A228" s="60" t="s">
        <v>309</v>
      </c>
      <c r="B228" s="64" t="s">
        <v>1</v>
      </c>
      <c r="E228" s="6">
        <v>21</v>
      </c>
      <c r="F228" s="5">
        <v>10</v>
      </c>
      <c r="G228" s="25">
        <v>27</v>
      </c>
      <c r="H228" s="5">
        <v>4</v>
      </c>
      <c r="I228" s="25">
        <v>2</v>
      </c>
      <c r="J228" s="5">
        <v>80</v>
      </c>
      <c r="K228" s="27">
        <v>52</v>
      </c>
      <c r="M228" s="27">
        <v>40</v>
      </c>
      <c r="O228" s="27"/>
      <c r="Q228" s="6">
        <v>12</v>
      </c>
      <c r="R228" s="15">
        <v>22</v>
      </c>
      <c r="S228" s="6">
        <v>29</v>
      </c>
      <c r="T228" s="15">
        <v>2</v>
      </c>
      <c r="W228" s="24">
        <v>7</v>
      </c>
      <c r="X228" s="23">
        <v>36</v>
      </c>
      <c r="AG228" s="25">
        <v>7</v>
      </c>
      <c r="AH228" s="23">
        <v>36</v>
      </c>
      <c r="AI228" s="24">
        <v>13</v>
      </c>
      <c r="AJ228" s="23">
        <v>20</v>
      </c>
      <c r="AM228" s="24">
        <v>7</v>
      </c>
      <c r="AN228" s="23">
        <v>36</v>
      </c>
      <c r="AO228" s="24">
        <v>3</v>
      </c>
      <c r="AP228" s="23">
        <v>60</v>
      </c>
      <c r="AQ228" s="62">
        <v>67</v>
      </c>
      <c r="AS228" s="24">
        <v>7</v>
      </c>
      <c r="AT228" s="23">
        <v>36</v>
      </c>
      <c r="AW228" s="62">
        <v>33</v>
      </c>
      <c r="AY228" s="58" t="s">
        <v>19</v>
      </c>
      <c r="BA228" s="58">
        <v>20</v>
      </c>
      <c r="BB228" s="57">
        <v>11</v>
      </c>
      <c r="BI228" s="6">
        <f t="shared" si="18"/>
        <v>353</v>
      </c>
      <c r="BJ228" s="6">
        <f t="shared" si="19"/>
        <v>0</v>
      </c>
      <c r="BK228" s="6">
        <f t="shared" si="20"/>
        <v>0</v>
      </c>
      <c r="BL228" s="6">
        <f t="shared" si="21"/>
        <v>153</v>
      </c>
      <c r="BM228" s="6">
        <f t="shared" si="22"/>
        <v>128</v>
      </c>
      <c r="BN228" s="26">
        <f t="shared" si="23"/>
        <v>72</v>
      </c>
    </row>
    <row r="229" spans="1:66" ht="15">
      <c r="A229" s="60" t="s">
        <v>310</v>
      </c>
      <c r="B229" s="64" t="s">
        <v>9</v>
      </c>
      <c r="E229" s="27">
        <v>44</v>
      </c>
      <c r="G229" s="27">
        <v>61</v>
      </c>
      <c r="I229" s="27">
        <v>45</v>
      </c>
      <c r="K229" s="27"/>
      <c r="M229" s="27"/>
      <c r="O229" s="27"/>
      <c r="Q229" s="62">
        <v>51</v>
      </c>
      <c r="S229" s="6">
        <v>16</v>
      </c>
      <c r="T229" s="15">
        <v>15</v>
      </c>
      <c r="W229" s="62">
        <v>42</v>
      </c>
      <c r="Y229" s="62"/>
      <c r="AA229" s="62"/>
      <c r="AC229" s="62"/>
      <c r="AE229" s="62"/>
      <c r="AG229" s="62"/>
      <c r="AI229" s="62"/>
      <c r="AK229" s="62"/>
      <c r="AM229" s="62">
        <v>34</v>
      </c>
      <c r="AO229" s="24">
        <v>26</v>
      </c>
      <c r="AP229" s="23">
        <v>5</v>
      </c>
      <c r="AQ229" s="62"/>
      <c r="AS229" s="62"/>
      <c r="AU229" s="62"/>
      <c r="AW229" s="62">
        <v>43</v>
      </c>
      <c r="AY229" s="58">
        <v>29</v>
      </c>
      <c r="AZ229" s="57">
        <v>2</v>
      </c>
      <c r="BA229" s="62">
        <v>48</v>
      </c>
      <c r="BC229" s="62"/>
      <c r="BI229" s="6">
        <f t="shared" si="18"/>
        <v>22</v>
      </c>
      <c r="BJ229" s="6">
        <f t="shared" si="19"/>
        <v>0</v>
      </c>
      <c r="BK229" s="6">
        <f t="shared" si="20"/>
        <v>0</v>
      </c>
      <c r="BL229" s="6">
        <f t="shared" si="21"/>
        <v>0</v>
      </c>
      <c r="BM229" s="6">
        <f t="shared" si="22"/>
        <v>20</v>
      </c>
      <c r="BN229" s="26">
        <f t="shared" si="23"/>
        <v>2</v>
      </c>
    </row>
    <row r="230" spans="1:66" ht="15">
      <c r="A230" s="45" t="s">
        <v>212</v>
      </c>
      <c r="B230" s="64" t="s">
        <v>1</v>
      </c>
      <c r="C230" s="27" t="s">
        <v>7</v>
      </c>
      <c r="O230" s="62">
        <v>43</v>
      </c>
      <c r="Q230" s="62"/>
      <c r="S230" s="62"/>
      <c r="U230" s="62"/>
      <c r="W230" s="62"/>
      <c r="Y230" s="62"/>
      <c r="AA230" s="24">
        <v>24</v>
      </c>
      <c r="AB230" s="23">
        <v>7</v>
      </c>
      <c r="AE230" s="24">
        <v>25</v>
      </c>
      <c r="AF230" s="23">
        <v>6</v>
      </c>
      <c r="AK230" s="62">
        <v>41</v>
      </c>
      <c r="AM230" s="62"/>
      <c r="AO230" s="62"/>
      <c r="AQ230" s="24">
        <v>16</v>
      </c>
      <c r="AR230" s="23">
        <v>15</v>
      </c>
      <c r="AS230" s="62"/>
      <c r="AU230" s="62" t="s">
        <v>7</v>
      </c>
      <c r="AW230" s="62"/>
      <c r="AY230" s="62"/>
      <c r="BA230" s="62"/>
      <c r="BC230" s="62"/>
      <c r="BE230" s="58">
        <v>23</v>
      </c>
      <c r="BF230" s="57">
        <v>8</v>
      </c>
      <c r="BG230" s="58">
        <v>20</v>
      </c>
      <c r="BH230" s="57">
        <v>11</v>
      </c>
      <c r="BI230" s="6">
        <f t="shared" si="18"/>
        <v>47</v>
      </c>
      <c r="BJ230" s="6">
        <f t="shared" si="19"/>
        <v>39</v>
      </c>
      <c r="BK230" s="6">
        <f t="shared" si="20"/>
        <v>0</v>
      </c>
      <c r="BL230" s="6">
        <f t="shared" si="21"/>
        <v>0</v>
      </c>
      <c r="BM230" s="6">
        <f t="shared" si="22"/>
        <v>0</v>
      </c>
      <c r="BN230" s="26">
        <f t="shared" si="23"/>
        <v>8</v>
      </c>
    </row>
    <row r="231" spans="1:66" ht="15">
      <c r="A231" s="60" t="s">
        <v>646</v>
      </c>
      <c r="B231" s="60" t="s">
        <v>167</v>
      </c>
      <c r="BG231" s="62">
        <v>53</v>
      </c>
      <c r="BI231" s="58">
        <f t="shared" si="18"/>
        <v>0</v>
      </c>
      <c r="BJ231" s="58">
        <f t="shared" si="19"/>
        <v>0</v>
      </c>
      <c r="BK231" s="58">
        <f t="shared" si="20"/>
        <v>0</v>
      </c>
      <c r="BL231" s="58">
        <f t="shared" si="21"/>
        <v>0</v>
      </c>
      <c r="BM231" s="58">
        <f t="shared" si="22"/>
        <v>0</v>
      </c>
      <c r="BN231" s="26">
        <f t="shared" si="23"/>
        <v>0</v>
      </c>
    </row>
    <row r="232" spans="1:66" ht="15">
      <c r="A232" s="45" t="s">
        <v>216</v>
      </c>
      <c r="B232" s="64" t="s">
        <v>10</v>
      </c>
      <c r="C232" s="27" t="s">
        <v>7</v>
      </c>
      <c r="BI232" s="6">
        <f t="shared" si="18"/>
        <v>0</v>
      </c>
      <c r="BJ232" s="6">
        <f t="shared" si="19"/>
        <v>0</v>
      </c>
      <c r="BK232" s="6">
        <f t="shared" si="20"/>
        <v>0</v>
      </c>
      <c r="BL232" s="6">
        <f t="shared" si="21"/>
        <v>0</v>
      </c>
      <c r="BM232" s="6">
        <f t="shared" si="22"/>
        <v>0</v>
      </c>
      <c r="BN232" s="26">
        <f t="shared" si="23"/>
        <v>0</v>
      </c>
    </row>
    <row r="233" spans="1:66" ht="15">
      <c r="A233" s="45" t="s">
        <v>215</v>
      </c>
      <c r="B233" s="64" t="s">
        <v>4</v>
      </c>
      <c r="C233" s="6">
        <v>17</v>
      </c>
      <c r="D233" s="5">
        <v>14</v>
      </c>
      <c r="O233" s="62">
        <v>31</v>
      </c>
      <c r="Q233" s="62"/>
      <c r="S233" s="62"/>
      <c r="U233" s="62"/>
      <c r="W233" s="62"/>
      <c r="Y233" s="62"/>
      <c r="AA233" s="62"/>
      <c r="AC233" s="62"/>
      <c r="AE233" s="24">
        <v>19</v>
      </c>
      <c r="AF233" s="23">
        <v>12</v>
      </c>
      <c r="AK233" s="62">
        <v>32</v>
      </c>
      <c r="AM233" s="62"/>
      <c r="AO233" s="62"/>
      <c r="AQ233" s="24">
        <v>23</v>
      </c>
      <c r="AR233" s="23">
        <v>8</v>
      </c>
      <c r="AS233" s="62"/>
      <c r="AU233" s="62">
        <v>31</v>
      </c>
      <c r="AW233" s="62"/>
      <c r="AY233" s="62"/>
      <c r="BA233" s="62"/>
      <c r="BC233" s="62"/>
      <c r="BE233" s="58" t="s">
        <v>469</v>
      </c>
      <c r="BG233" s="62">
        <v>44</v>
      </c>
      <c r="BI233" s="6">
        <f t="shared" si="18"/>
        <v>34</v>
      </c>
      <c r="BJ233" s="6">
        <f t="shared" si="19"/>
        <v>34</v>
      </c>
      <c r="BK233" s="6">
        <f t="shared" si="20"/>
        <v>0</v>
      </c>
      <c r="BL233" s="6">
        <f t="shared" si="21"/>
        <v>0</v>
      </c>
      <c r="BM233" s="6">
        <f t="shared" si="22"/>
        <v>0</v>
      </c>
      <c r="BN233" s="26">
        <f t="shared" si="23"/>
        <v>0</v>
      </c>
    </row>
    <row r="234" spans="1:66" ht="15">
      <c r="A234" s="45" t="s">
        <v>199</v>
      </c>
      <c r="B234" s="64" t="s">
        <v>14</v>
      </c>
      <c r="C234" s="27">
        <v>40</v>
      </c>
      <c r="O234" s="62" t="s">
        <v>7</v>
      </c>
      <c r="Q234" s="62"/>
      <c r="S234" s="62"/>
      <c r="U234" s="62"/>
      <c r="W234" s="62"/>
      <c r="Y234" s="62"/>
      <c r="AA234" s="62">
        <v>45</v>
      </c>
      <c r="AC234" s="62"/>
      <c r="AE234" s="62">
        <v>39</v>
      </c>
      <c r="AG234" s="62"/>
      <c r="AI234" s="62"/>
      <c r="AK234" s="62"/>
      <c r="AM234" s="62"/>
      <c r="AO234" s="62"/>
      <c r="AQ234" s="62"/>
      <c r="AS234" s="62"/>
      <c r="AU234" s="62"/>
      <c r="AW234" s="62"/>
      <c r="AY234" s="62"/>
      <c r="BA234" s="62"/>
      <c r="BC234" s="62"/>
      <c r="BI234" s="6">
        <f t="shared" si="18"/>
        <v>0</v>
      </c>
      <c r="BJ234" s="6">
        <f t="shared" si="19"/>
        <v>0</v>
      </c>
      <c r="BK234" s="6">
        <f t="shared" si="20"/>
        <v>0</v>
      </c>
      <c r="BL234" s="6">
        <f t="shared" si="21"/>
        <v>0</v>
      </c>
      <c r="BM234" s="6">
        <f t="shared" si="22"/>
        <v>0</v>
      </c>
      <c r="BN234" s="26">
        <f t="shared" si="23"/>
        <v>0</v>
      </c>
    </row>
    <row r="235" spans="1:66" ht="15">
      <c r="A235" s="45" t="s">
        <v>185</v>
      </c>
      <c r="B235" s="64" t="s">
        <v>14</v>
      </c>
      <c r="C235" s="6">
        <v>26</v>
      </c>
      <c r="D235" s="5">
        <v>5</v>
      </c>
      <c r="O235" s="62" t="s">
        <v>7</v>
      </c>
      <c r="Q235" s="62"/>
      <c r="S235" s="62"/>
      <c r="U235" s="62"/>
      <c r="W235" s="62"/>
      <c r="Y235" s="62"/>
      <c r="AA235" s="24">
        <v>11</v>
      </c>
      <c r="AB235" s="23">
        <v>24</v>
      </c>
      <c r="AE235" s="24">
        <v>27</v>
      </c>
      <c r="AG235" s="25"/>
      <c r="AI235" s="25"/>
      <c r="AK235" s="24">
        <v>23</v>
      </c>
      <c r="AL235" s="23">
        <v>8</v>
      </c>
      <c r="AQ235" s="24">
        <v>18</v>
      </c>
      <c r="AR235" s="23">
        <v>13</v>
      </c>
      <c r="AU235" s="58">
        <v>18</v>
      </c>
      <c r="AV235" s="57">
        <v>13</v>
      </c>
      <c r="BG235" s="62">
        <v>40</v>
      </c>
      <c r="BI235" s="6">
        <f t="shared" si="18"/>
        <v>63</v>
      </c>
      <c r="BJ235" s="6">
        <f t="shared" si="19"/>
        <v>63</v>
      </c>
      <c r="BK235" s="6">
        <f t="shared" si="20"/>
        <v>0</v>
      </c>
      <c r="BL235" s="6">
        <f t="shared" si="21"/>
        <v>0</v>
      </c>
      <c r="BM235" s="6">
        <f t="shared" si="22"/>
        <v>0</v>
      </c>
      <c r="BN235" s="26">
        <f t="shared" si="23"/>
        <v>0</v>
      </c>
    </row>
    <row r="236" spans="1:66" ht="15">
      <c r="A236" s="60" t="s">
        <v>442</v>
      </c>
      <c r="B236" s="64" t="s">
        <v>111</v>
      </c>
      <c r="Q236" s="62" t="s">
        <v>332</v>
      </c>
      <c r="S236" s="62">
        <v>60</v>
      </c>
      <c r="U236" s="62"/>
      <c r="W236" s="62" t="s">
        <v>332</v>
      </c>
      <c r="Y236" s="62"/>
      <c r="AA236" s="62"/>
      <c r="AC236" s="62"/>
      <c r="AE236" s="62"/>
      <c r="AG236" s="25">
        <v>30</v>
      </c>
      <c r="AI236" s="62">
        <v>45</v>
      </c>
      <c r="AK236" s="62"/>
      <c r="AM236" s="62"/>
      <c r="AO236" s="62"/>
      <c r="AQ236" s="62"/>
      <c r="AS236" s="62"/>
      <c r="AU236" s="62"/>
      <c r="AW236" s="62">
        <v>56</v>
      </c>
      <c r="AY236" s="62">
        <v>36</v>
      </c>
      <c r="BA236" s="62"/>
      <c r="BC236" s="62"/>
      <c r="BI236" s="6">
        <f t="shared" si="18"/>
        <v>0</v>
      </c>
      <c r="BJ236" s="6">
        <f t="shared" si="19"/>
        <v>0</v>
      </c>
      <c r="BK236" s="6">
        <f t="shared" si="20"/>
        <v>0</v>
      </c>
      <c r="BL236" s="6">
        <f t="shared" si="21"/>
        <v>0</v>
      </c>
      <c r="BM236" s="6">
        <f t="shared" si="22"/>
        <v>0</v>
      </c>
      <c r="BN236" s="26">
        <f t="shared" si="23"/>
        <v>0</v>
      </c>
    </row>
    <row r="237" spans="1:66" ht="15">
      <c r="A237" s="60" t="s">
        <v>592</v>
      </c>
      <c r="B237" s="64" t="s">
        <v>111</v>
      </c>
      <c r="Q237" s="62"/>
      <c r="S237" s="62"/>
      <c r="U237" s="62"/>
      <c r="W237" s="62"/>
      <c r="Y237" s="62"/>
      <c r="AA237" s="62"/>
      <c r="AC237" s="62"/>
      <c r="AE237" s="62"/>
      <c r="AG237" s="25"/>
      <c r="AI237" s="62"/>
      <c r="AK237" s="62"/>
      <c r="AM237" s="62"/>
      <c r="AO237" s="62"/>
      <c r="AQ237" s="62">
        <v>63</v>
      </c>
      <c r="AS237" s="62"/>
      <c r="AU237" s="62"/>
      <c r="AW237" s="62"/>
      <c r="AY237" s="62"/>
      <c r="BA237" s="62"/>
      <c r="BC237" s="62"/>
      <c r="BI237" s="6">
        <f t="shared" si="18"/>
        <v>0</v>
      </c>
      <c r="BJ237" s="6">
        <f t="shared" si="19"/>
        <v>0</v>
      </c>
      <c r="BK237" s="6">
        <f t="shared" si="20"/>
        <v>0</v>
      </c>
      <c r="BL237" s="6">
        <f t="shared" si="21"/>
        <v>0</v>
      </c>
      <c r="BM237" s="6">
        <f t="shared" si="22"/>
        <v>0</v>
      </c>
      <c r="BN237" s="26">
        <f t="shared" si="23"/>
        <v>0</v>
      </c>
    </row>
    <row r="238" spans="1:66" ht="15">
      <c r="A238" s="45" t="s">
        <v>591</v>
      </c>
      <c r="B238" s="64" t="s">
        <v>588</v>
      </c>
      <c r="C238" s="27"/>
      <c r="E238" s="27"/>
      <c r="G238" s="27"/>
      <c r="I238" s="27"/>
      <c r="K238" s="27"/>
      <c r="M238" s="27"/>
      <c r="O238" s="27"/>
      <c r="Q238" s="27"/>
      <c r="S238" s="27"/>
      <c r="U238" s="27"/>
      <c r="W238" s="27"/>
      <c r="Y238" s="27"/>
      <c r="AA238" s="27"/>
      <c r="AC238" s="27"/>
      <c r="AE238" s="27"/>
      <c r="AG238" s="25"/>
      <c r="AI238" s="62"/>
      <c r="AK238" s="62"/>
      <c r="AM238" s="62"/>
      <c r="AO238" s="62"/>
      <c r="AQ238" s="62" t="s">
        <v>7</v>
      </c>
      <c r="AS238" s="62"/>
      <c r="AU238" s="62"/>
      <c r="AW238" s="62"/>
      <c r="AY238" s="62"/>
      <c r="BA238" s="62"/>
      <c r="BC238" s="62"/>
      <c r="BI238" s="6">
        <f t="shared" si="18"/>
        <v>0</v>
      </c>
      <c r="BJ238" s="6">
        <f t="shared" si="19"/>
        <v>0</v>
      </c>
      <c r="BK238" s="6">
        <f t="shared" si="20"/>
        <v>0</v>
      </c>
      <c r="BL238" s="6">
        <f t="shared" si="21"/>
        <v>0</v>
      </c>
      <c r="BM238" s="6">
        <f t="shared" si="22"/>
        <v>0</v>
      </c>
      <c r="BN238" s="26">
        <f t="shared" si="23"/>
        <v>0</v>
      </c>
    </row>
    <row r="239" spans="1:66" ht="15">
      <c r="A239" s="60" t="s">
        <v>487</v>
      </c>
      <c r="B239" s="60" t="s">
        <v>10</v>
      </c>
      <c r="W239" s="62">
        <v>36</v>
      </c>
      <c r="Y239" s="62"/>
      <c r="AA239" s="62"/>
      <c r="AC239" s="62"/>
      <c r="AE239" s="62"/>
      <c r="AG239" s="62"/>
      <c r="AI239" s="62"/>
      <c r="AK239" s="62"/>
      <c r="AM239" s="62"/>
      <c r="AO239" s="62"/>
      <c r="AQ239" s="62"/>
      <c r="AS239" s="62"/>
      <c r="AU239" s="62"/>
      <c r="AW239" s="62"/>
      <c r="AY239" s="62"/>
      <c r="BA239" s="62"/>
      <c r="BC239" s="62"/>
      <c r="BI239" s="6">
        <f t="shared" si="18"/>
        <v>0</v>
      </c>
      <c r="BJ239" s="6">
        <f t="shared" si="19"/>
        <v>0</v>
      </c>
      <c r="BK239" s="6">
        <f t="shared" si="20"/>
        <v>0</v>
      </c>
      <c r="BL239" s="6">
        <f t="shared" si="21"/>
        <v>0</v>
      </c>
      <c r="BM239" s="6">
        <f t="shared" si="22"/>
        <v>0</v>
      </c>
      <c r="BN239" s="26">
        <f t="shared" si="23"/>
        <v>0</v>
      </c>
    </row>
    <row r="240" spans="1:66" ht="15">
      <c r="A240" s="60" t="s">
        <v>311</v>
      </c>
      <c r="B240" s="64" t="s">
        <v>8</v>
      </c>
      <c r="E240" s="27">
        <v>45</v>
      </c>
      <c r="G240" s="27">
        <v>39</v>
      </c>
      <c r="K240" s="6">
        <v>13</v>
      </c>
      <c r="L240" s="5">
        <v>20</v>
      </c>
      <c r="M240" s="6">
        <v>8</v>
      </c>
      <c r="N240" s="5">
        <v>32</v>
      </c>
      <c r="Q240" s="62">
        <v>32</v>
      </c>
      <c r="S240" s="62"/>
      <c r="U240" s="6">
        <v>27</v>
      </c>
      <c r="V240" s="15">
        <v>4</v>
      </c>
      <c r="AC240" s="24" t="s">
        <v>19</v>
      </c>
      <c r="AG240" s="25">
        <v>16</v>
      </c>
      <c r="AH240" s="23">
        <v>15</v>
      </c>
      <c r="AI240" s="25"/>
      <c r="AK240" s="25"/>
      <c r="AM240" s="62" t="s">
        <v>332</v>
      </c>
      <c r="AO240" s="25"/>
      <c r="AQ240" s="25"/>
      <c r="AS240" s="25"/>
      <c r="AU240" s="25"/>
      <c r="AW240" s="25"/>
      <c r="AY240" s="25"/>
      <c r="BA240" s="58">
        <v>7</v>
      </c>
      <c r="BB240" s="57">
        <v>36</v>
      </c>
      <c r="BC240" s="58">
        <v>16</v>
      </c>
      <c r="BD240" s="57">
        <v>15</v>
      </c>
      <c r="BI240" s="6">
        <f t="shared" si="18"/>
        <v>122</v>
      </c>
      <c r="BJ240" s="6">
        <f t="shared" si="19"/>
        <v>0</v>
      </c>
      <c r="BK240" s="6">
        <f t="shared" si="20"/>
        <v>71</v>
      </c>
      <c r="BL240" s="6">
        <f t="shared" si="21"/>
        <v>36</v>
      </c>
      <c r="BM240" s="6">
        <f t="shared" si="22"/>
        <v>0</v>
      </c>
      <c r="BN240" s="26">
        <f t="shared" si="23"/>
        <v>15</v>
      </c>
    </row>
    <row r="241" spans="1:66" ht="15">
      <c r="A241" s="45" t="s">
        <v>211</v>
      </c>
      <c r="B241" s="64" t="s">
        <v>8</v>
      </c>
      <c r="C241" s="27" t="s">
        <v>7</v>
      </c>
      <c r="O241" s="6">
        <v>13</v>
      </c>
      <c r="P241" s="5">
        <v>20</v>
      </c>
      <c r="AA241" s="62">
        <v>37</v>
      </c>
      <c r="AC241" s="62"/>
      <c r="AE241" s="62">
        <v>48</v>
      </c>
      <c r="AG241" s="62"/>
      <c r="AI241" s="62"/>
      <c r="AK241" s="62">
        <v>40</v>
      </c>
      <c r="AM241" s="62"/>
      <c r="AO241" s="62"/>
      <c r="AQ241" s="62">
        <v>36</v>
      </c>
      <c r="AS241" s="62"/>
      <c r="AU241" s="58">
        <v>15</v>
      </c>
      <c r="AV241" s="57">
        <v>16</v>
      </c>
      <c r="BG241" s="58">
        <v>11</v>
      </c>
      <c r="BH241" s="57">
        <v>24</v>
      </c>
      <c r="BI241" s="6">
        <f t="shared" si="18"/>
        <v>60</v>
      </c>
      <c r="BJ241" s="6">
        <f t="shared" si="19"/>
        <v>60</v>
      </c>
      <c r="BK241" s="6">
        <f t="shared" si="20"/>
        <v>0</v>
      </c>
      <c r="BL241" s="6">
        <f t="shared" si="21"/>
        <v>0</v>
      </c>
      <c r="BM241" s="6">
        <f t="shared" si="22"/>
        <v>0</v>
      </c>
      <c r="BN241" s="26">
        <f t="shared" si="23"/>
        <v>0</v>
      </c>
    </row>
    <row r="242" spans="1:66" ht="15">
      <c r="A242" s="45" t="s">
        <v>248</v>
      </c>
      <c r="B242" s="64" t="s">
        <v>4</v>
      </c>
      <c r="C242" s="27" t="s">
        <v>7</v>
      </c>
      <c r="G242" s="62"/>
      <c r="I242" s="62"/>
      <c r="K242" s="62"/>
      <c r="M242" s="62"/>
      <c r="O242" s="62">
        <v>46</v>
      </c>
      <c r="Q242" s="62"/>
      <c r="S242" s="62"/>
      <c r="U242" s="62"/>
      <c r="W242" s="62"/>
      <c r="Y242" s="62"/>
      <c r="AA242" s="62" t="s">
        <v>7</v>
      </c>
      <c r="AC242" s="62" t="s">
        <v>7</v>
      </c>
      <c r="AE242" s="62" t="s">
        <v>7</v>
      </c>
      <c r="AG242" s="25">
        <v>29</v>
      </c>
      <c r="AH242" s="23">
        <v>2</v>
      </c>
      <c r="AI242" s="25"/>
      <c r="AK242" s="62" t="s">
        <v>7</v>
      </c>
      <c r="AM242" s="62"/>
      <c r="AO242" s="62"/>
      <c r="AQ242" s="62">
        <v>59</v>
      </c>
      <c r="AS242" s="62"/>
      <c r="AU242" s="62">
        <v>52</v>
      </c>
      <c r="AW242" s="62"/>
      <c r="AY242" s="62">
        <v>34</v>
      </c>
      <c r="BA242" s="62"/>
      <c r="BC242" s="62"/>
      <c r="BI242" s="6">
        <f t="shared" si="18"/>
        <v>2</v>
      </c>
      <c r="BJ242" s="6">
        <f t="shared" si="19"/>
        <v>0</v>
      </c>
      <c r="BK242" s="6">
        <f t="shared" si="20"/>
        <v>0</v>
      </c>
      <c r="BL242" s="6">
        <f t="shared" si="21"/>
        <v>0</v>
      </c>
      <c r="BM242" s="6">
        <f t="shared" si="22"/>
        <v>0</v>
      </c>
      <c r="BN242" s="26">
        <f t="shared" si="23"/>
        <v>2</v>
      </c>
    </row>
    <row r="243" spans="1:66" ht="15">
      <c r="A243" s="45" t="s">
        <v>349</v>
      </c>
      <c r="B243" s="64" t="s">
        <v>13</v>
      </c>
      <c r="G243" s="27" t="s">
        <v>332</v>
      </c>
      <c r="I243" s="27">
        <v>47</v>
      </c>
      <c r="K243" s="27"/>
      <c r="M243" s="27"/>
      <c r="O243" s="27"/>
      <c r="Q243" s="27"/>
      <c r="S243" s="27"/>
      <c r="U243" s="27"/>
      <c r="W243" s="27"/>
      <c r="Y243" s="27"/>
      <c r="AA243" s="27"/>
      <c r="AC243" s="27"/>
      <c r="AE243" s="27"/>
      <c r="AG243" s="27"/>
      <c r="AI243" s="27"/>
      <c r="AK243" s="27"/>
      <c r="AM243" s="27"/>
      <c r="AO243" s="27"/>
      <c r="AQ243" s="27"/>
      <c r="AS243" s="27"/>
      <c r="AU243" s="27"/>
      <c r="AW243" s="27"/>
      <c r="AY243" s="27"/>
      <c r="BA243" s="27"/>
      <c r="BC243" s="27"/>
      <c r="BI243" s="6">
        <f t="shared" si="18"/>
        <v>0</v>
      </c>
      <c r="BJ243" s="6">
        <f t="shared" si="19"/>
        <v>0</v>
      </c>
      <c r="BK243" s="6">
        <f t="shared" si="20"/>
        <v>0</v>
      </c>
      <c r="BL243" s="6">
        <f t="shared" si="21"/>
        <v>0</v>
      </c>
      <c r="BM243" s="6">
        <f t="shared" si="22"/>
        <v>0</v>
      </c>
      <c r="BN243" s="26">
        <f t="shared" si="23"/>
        <v>0</v>
      </c>
    </row>
    <row r="244" spans="1:66" ht="15">
      <c r="A244" s="60" t="s">
        <v>312</v>
      </c>
      <c r="B244" s="64" t="s">
        <v>5</v>
      </c>
      <c r="E244" s="6">
        <v>1</v>
      </c>
      <c r="F244" s="5">
        <v>100</v>
      </c>
      <c r="G244" s="25">
        <v>18</v>
      </c>
      <c r="H244" s="5">
        <v>13</v>
      </c>
      <c r="I244" s="25">
        <v>7</v>
      </c>
      <c r="J244" s="5">
        <v>36</v>
      </c>
      <c r="K244" s="25"/>
      <c r="M244" s="25"/>
      <c r="O244" s="25"/>
      <c r="Q244" s="6">
        <v>1</v>
      </c>
      <c r="R244" s="15">
        <v>100</v>
      </c>
      <c r="S244" s="6">
        <v>5</v>
      </c>
      <c r="T244" s="15">
        <v>45</v>
      </c>
      <c r="W244" s="24">
        <v>1</v>
      </c>
      <c r="X244" s="23">
        <v>100</v>
      </c>
      <c r="Y244" s="24">
        <v>9</v>
      </c>
      <c r="Z244" s="23">
        <v>15</v>
      </c>
      <c r="AI244" s="24">
        <v>11</v>
      </c>
      <c r="AJ244" s="23">
        <v>24</v>
      </c>
      <c r="AM244" s="62" t="s">
        <v>332</v>
      </c>
      <c r="AO244" s="62" t="s">
        <v>332</v>
      </c>
      <c r="AW244" s="58">
        <v>5</v>
      </c>
      <c r="AX244" s="57">
        <v>45</v>
      </c>
      <c r="BA244" s="58">
        <v>13</v>
      </c>
      <c r="BB244" s="57">
        <v>20</v>
      </c>
      <c r="BI244" s="6">
        <f t="shared" si="18"/>
        <v>498</v>
      </c>
      <c r="BJ244" s="6">
        <f t="shared" si="19"/>
        <v>0</v>
      </c>
      <c r="BK244" s="6">
        <f t="shared" si="20"/>
        <v>0</v>
      </c>
      <c r="BL244" s="6">
        <f t="shared" si="21"/>
        <v>169</v>
      </c>
      <c r="BM244" s="6">
        <f t="shared" si="22"/>
        <v>314</v>
      </c>
      <c r="BN244" s="26">
        <f t="shared" si="23"/>
        <v>0</v>
      </c>
    </row>
    <row r="245" spans="1:66" ht="15">
      <c r="A245" s="61" t="s">
        <v>622</v>
      </c>
      <c r="B245" s="29" t="s">
        <v>617</v>
      </c>
      <c r="BA245" s="62" t="s">
        <v>332</v>
      </c>
      <c r="BC245" s="62"/>
      <c r="BI245" s="6">
        <f t="shared" si="18"/>
        <v>0</v>
      </c>
      <c r="BJ245" s="6">
        <f t="shared" si="19"/>
        <v>0</v>
      </c>
      <c r="BK245" s="6">
        <f t="shared" si="20"/>
        <v>0</v>
      </c>
      <c r="BL245" s="6">
        <f t="shared" si="21"/>
        <v>0</v>
      </c>
      <c r="BM245" s="6">
        <f t="shared" si="22"/>
        <v>0</v>
      </c>
      <c r="BN245" s="26">
        <f t="shared" si="23"/>
        <v>0</v>
      </c>
    </row>
    <row r="246" spans="1:66" ht="15">
      <c r="A246" s="60" t="s">
        <v>313</v>
      </c>
      <c r="B246" s="64" t="s">
        <v>11</v>
      </c>
      <c r="E246" s="27">
        <v>37</v>
      </c>
      <c r="G246" s="27">
        <v>35</v>
      </c>
      <c r="I246" s="27" t="s">
        <v>332</v>
      </c>
      <c r="K246" s="27"/>
      <c r="M246" s="27"/>
      <c r="O246" s="27"/>
      <c r="Q246" s="62">
        <v>48</v>
      </c>
      <c r="S246" s="62">
        <v>54</v>
      </c>
      <c r="U246" s="62"/>
      <c r="W246" s="62"/>
      <c r="Y246" s="62"/>
      <c r="AA246" s="62"/>
      <c r="AC246" s="62"/>
      <c r="AE246" s="62"/>
      <c r="AG246" s="62"/>
      <c r="AI246" s="62"/>
      <c r="AK246" s="62"/>
      <c r="AM246" s="62"/>
      <c r="AO246" s="62"/>
      <c r="AQ246" s="62"/>
      <c r="AS246" s="62"/>
      <c r="AU246" s="62"/>
      <c r="AW246" s="62"/>
      <c r="AY246" s="62"/>
      <c r="BA246" s="62"/>
      <c r="BC246" s="62"/>
      <c r="BI246" s="6">
        <f t="shared" si="18"/>
        <v>0</v>
      </c>
      <c r="BJ246" s="6">
        <f t="shared" si="19"/>
        <v>0</v>
      </c>
      <c r="BK246" s="6">
        <f t="shared" si="20"/>
        <v>0</v>
      </c>
      <c r="BL246" s="6">
        <f t="shared" si="21"/>
        <v>0</v>
      </c>
      <c r="BM246" s="6">
        <f t="shared" si="22"/>
        <v>0</v>
      </c>
      <c r="BN246" s="26">
        <f t="shared" si="23"/>
        <v>0</v>
      </c>
    </row>
    <row r="247" spans="1:66" ht="15">
      <c r="A247" s="45" t="s">
        <v>218</v>
      </c>
      <c r="B247" s="64" t="s">
        <v>9</v>
      </c>
      <c r="C247" s="6">
        <v>19</v>
      </c>
      <c r="D247" s="5">
        <v>12</v>
      </c>
      <c r="O247" s="6">
        <v>12</v>
      </c>
      <c r="P247" s="5">
        <v>22</v>
      </c>
      <c r="AA247" s="62">
        <v>35</v>
      </c>
      <c r="AC247" s="62"/>
      <c r="AE247" s="24">
        <v>20</v>
      </c>
      <c r="AF247" s="23">
        <v>11</v>
      </c>
      <c r="AK247" s="62">
        <v>34</v>
      </c>
      <c r="AM247" s="62"/>
      <c r="AO247" s="62"/>
      <c r="AQ247" s="62" t="s">
        <v>7</v>
      </c>
      <c r="AS247" s="62"/>
      <c r="AU247" s="58">
        <v>23</v>
      </c>
      <c r="AV247" s="57">
        <v>8</v>
      </c>
      <c r="BG247" s="62">
        <v>48</v>
      </c>
      <c r="BI247" s="6">
        <f t="shared" si="18"/>
        <v>53</v>
      </c>
      <c r="BJ247" s="6">
        <f t="shared" si="19"/>
        <v>53</v>
      </c>
      <c r="BK247" s="6">
        <f t="shared" si="20"/>
        <v>0</v>
      </c>
      <c r="BL247" s="6">
        <f t="shared" si="21"/>
        <v>0</v>
      </c>
      <c r="BM247" s="6">
        <f t="shared" si="22"/>
        <v>0</v>
      </c>
      <c r="BN247" s="26">
        <f t="shared" si="23"/>
        <v>0</v>
      </c>
    </row>
    <row r="248" spans="1:66" ht="15">
      <c r="A248" s="28" t="s">
        <v>638</v>
      </c>
      <c r="B248" s="64" t="s">
        <v>632</v>
      </c>
      <c r="AA248" s="62"/>
      <c r="AC248" s="62"/>
      <c r="AK248" s="62"/>
      <c r="AM248" s="62"/>
      <c r="AO248" s="62"/>
      <c r="AQ248" s="62"/>
      <c r="AS248" s="62"/>
      <c r="BE248" s="58" t="s">
        <v>19</v>
      </c>
      <c r="BG248" s="62" t="s">
        <v>7</v>
      </c>
      <c r="BI248" s="6">
        <f t="shared" si="18"/>
        <v>0</v>
      </c>
      <c r="BJ248" s="6">
        <f t="shared" si="19"/>
        <v>0</v>
      </c>
      <c r="BK248" s="6">
        <f t="shared" si="20"/>
        <v>0</v>
      </c>
      <c r="BL248" s="6">
        <f t="shared" si="21"/>
        <v>0</v>
      </c>
      <c r="BM248" s="6">
        <f t="shared" si="22"/>
        <v>0</v>
      </c>
      <c r="BN248" s="26">
        <f t="shared" si="23"/>
        <v>0</v>
      </c>
    </row>
    <row r="249" spans="1:66" ht="15">
      <c r="A249" s="45" t="s">
        <v>192</v>
      </c>
      <c r="B249" s="64" t="s">
        <v>16</v>
      </c>
      <c r="C249" s="27" t="s">
        <v>7</v>
      </c>
      <c r="O249" s="6">
        <v>21</v>
      </c>
      <c r="P249" s="5">
        <v>10</v>
      </c>
      <c r="AA249" s="62" t="s">
        <v>7</v>
      </c>
      <c r="AC249" s="62"/>
      <c r="AE249" s="24">
        <v>18</v>
      </c>
      <c r="AF249" s="23">
        <v>13</v>
      </c>
      <c r="AK249" s="62" t="s">
        <v>249</v>
      </c>
      <c r="AM249" s="62"/>
      <c r="AO249" s="62"/>
      <c r="AQ249" s="62">
        <v>35</v>
      </c>
      <c r="AS249" s="62"/>
      <c r="AU249" s="58">
        <v>10</v>
      </c>
      <c r="AV249" s="57">
        <v>26</v>
      </c>
      <c r="BG249" s="58">
        <v>24</v>
      </c>
      <c r="BI249" s="6">
        <f t="shared" si="18"/>
        <v>49</v>
      </c>
      <c r="BJ249" s="6">
        <f t="shared" si="19"/>
        <v>49</v>
      </c>
      <c r="BK249" s="6">
        <f t="shared" si="20"/>
        <v>0</v>
      </c>
      <c r="BL249" s="6">
        <f t="shared" si="21"/>
        <v>0</v>
      </c>
      <c r="BM249" s="6">
        <f t="shared" si="22"/>
        <v>0</v>
      </c>
      <c r="BN249" s="26">
        <f t="shared" si="23"/>
        <v>0</v>
      </c>
    </row>
    <row r="250" spans="1:66" ht="15">
      <c r="A250" s="45" t="s">
        <v>415</v>
      </c>
      <c r="B250" s="45" t="s">
        <v>5</v>
      </c>
      <c r="K250" s="27" t="s">
        <v>7</v>
      </c>
      <c r="M250" s="27"/>
      <c r="O250" s="27"/>
      <c r="Q250" s="27"/>
      <c r="S250" s="27"/>
      <c r="U250" s="27"/>
      <c r="W250" s="27"/>
      <c r="Y250" s="27"/>
      <c r="AA250" s="27"/>
      <c r="AC250" s="27"/>
      <c r="AE250" s="27"/>
      <c r="AG250" s="27"/>
      <c r="AI250" s="27"/>
      <c r="AK250" s="27"/>
      <c r="AM250" s="27"/>
      <c r="AO250" s="27"/>
      <c r="AQ250" s="27"/>
      <c r="AS250" s="27"/>
      <c r="AU250" s="27"/>
      <c r="AW250" s="27"/>
      <c r="AY250" s="27"/>
      <c r="BA250" s="27"/>
      <c r="BC250" s="27"/>
      <c r="BI250" s="6">
        <f t="shared" si="18"/>
        <v>0</v>
      </c>
      <c r="BJ250" s="6">
        <f t="shared" si="19"/>
        <v>0</v>
      </c>
      <c r="BK250" s="6">
        <f t="shared" si="20"/>
        <v>0</v>
      </c>
      <c r="BL250" s="6">
        <f t="shared" si="21"/>
        <v>0</v>
      </c>
      <c r="BM250" s="6">
        <f t="shared" si="22"/>
        <v>0</v>
      </c>
      <c r="BN250" s="26">
        <f t="shared" si="23"/>
        <v>0</v>
      </c>
    </row>
    <row r="251" spans="1:66" ht="15">
      <c r="A251" s="60" t="s">
        <v>314</v>
      </c>
      <c r="B251" s="64" t="s">
        <v>4</v>
      </c>
      <c r="E251" s="27">
        <v>54</v>
      </c>
      <c r="G251" s="27">
        <v>42</v>
      </c>
      <c r="Q251" s="62" t="s">
        <v>330</v>
      </c>
      <c r="S251" s="62"/>
      <c r="U251" s="62"/>
      <c r="W251" s="62"/>
      <c r="Y251" s="62"/>
      <c r="AA251" s="62"/>
      <c r="AC251" s="62"/>
      <c r="AE251" s="62"/>
      <c r="AG251" s="62"/>
      <c r="AI251" s="62"/>
      <c r="AK251" s="62"/>
      <c r="AM251" s="62" t="s">
        <v>332</v>
      </c>
      <c r="AO251" s="62"/>
      <c r="AQ251" s="62"/>
      <c r="AS251" s="62"/>
      <c r="AU251" s="62"/>
      <c r="AW251" s="62"/>
      <c r="AY251" s="62"/>
      <c r="BA251" s="62" t="s">
        <v>332</v>
      </c>
      <c r="BC251" s="62"/>
      <c r="BI251" s="6">
        <f t="shared" si="18"/>
        <v>0</v>
      </c>
      <c r="BJ251" s="6">
        <f t="shared" si="19"/>
        <v>0</v>
      </c>
      <c r="BK251" s="6">
        <f t="shared" si="20"/>
        <v>0</v>
      </c>
      <c r="BL251" s="6">
        <f t="shared" si="21"/>
        <v>0</v>
      </c>
      <c r="BM251" s="6">
        <f t="shared" si="22"/>
        <v>0</v>
      </c>
      <c r="BN251" s="26">
        <f t="shared" si="23"/>
        <v>0</v>
      </c>
    </row>
    <row r="252" spans="1:66" ht="15">
      <c r="A252" s="61" t="s">
        <v>548</v>
      </c>
      <c r="B252" s="29" t="s">
        <v>9</v>
      </c>
      <c r="AE252" s="62">
        <v>47</v>
      </c>
      <c r="AG252" s="62"/>
      <c r="AI252" s="62"/>
      <c r="AK252" s="62"/>
      <c r="AM252" s="62"/>
      <c r="AO252" s="62"/>
      <c r="AQ252" s="62"/>
      <c r="AS252" s="62"/>
      <c r="AU252" s="62"/>
      <c r="AW252" s="62"/>
      <c r="AY252" s="62"/>
      <c r="BA252" s="62"/>
      <c r="BC252" s="62"/>
      <c r="BI252" s="6">
        <f t="shared" si="18"/>
        <v>0</v>
      </c>
      <c r="BJ252" s="6">
        <f t="shared" si="19"/>
        <v>0</v>
      </c>
      <c r="BK252" s="6">
        <f t="shared" si="20"/>
        <v>0</v>
      </c>
      <c r="BL252" s="6">
        <f t="shared" si="21"/>
        <v>0</v>
      </c>
      <c r="BM252" s="6">
        <f t="shared" si="22"/>
        <v>0</v>
      </c>
      <c r="BN252" s="26">
        <f t="shared" si="23"/>
        <v>0</v>
      </c>
    </row>
    <row r="253" spans="1:66" ht="15">
      <c r="A253" s="61" t="s">
        <v>441</v>
      </c>
      <c r="B253" s="64" t="s">
        <v>440</v>
      </c>
      <c r="Q253" s="62">
        <v>55</v>
      </c>
      <c r="S253" s="62">
        <v>62</v>
      </c>
      <c r="U253" s="62"/>
      <c r="W253" s="62"/>
      <c r="Y253" s="62"/>
      <c r="AA253" s="62"/>
      <c r="AC253" s="62"/>
      <c r="AE253" s="62"/>
      <c r="AG253" s="62"/>
      <c r="AI253" s="62"/>
      <c r="AK253" s="62"/>
      <c r="AM253" s="62"/>
      <c r="AO253" s="62"/>
      <c r="AQ253" s="62"/>
      <c r="AS253" s="62"/>
      <c r="AU253" s="62"/>
      <c r="AW253" s="62"/>
      <c r="AY253" s="62"/>
      <c r="BA253" s="62"/>
      <c r="BC253" s="62"/>
      <c r="BI253" s="6">
        <f t="shared" si="18"/>
        <v>0</v>
      </c>
      <c r="BJ253" s="6">
        <f t="shared" si="19"/>
        <v>0</v>
      </c>
      <c r="BK253" s="6">
        <f t="shared" si="20"/>
        <v>0</v>
      </c>
      <c r="BL253" s="6">
        <f t="shared" si="21"/>
        <v>0</v>
      </c>
      <c r="BM253" s="6">
        <f t="shared" si="22"/>
        <v>0</v>
      </c>
      <c r="BN253" s="26">
        <f t="shared" si="23"/>
        <v>0</v>
      </c>
    </row>
    <row r="254" spans="1:66" ht="15">
      <c r="A254" s="28" t="s">
        <v>247</v>
      </c>
      <c r="B254" s="64" t="s">
        <v>2</v>
      </c>
      <c r="C254" s="27" t="s">
        <v>7</v>
      </c>
      <c r="M254" s="27">
        <v>43</v>
      </c>
      <c r="O254" s="62">
        <v>48</v>
      </c>
      <c r="Q254" s="62"/>
      <c r="S254" s="62"/>
      <c r="U254" s="62"/>
      <c r="W254" s="62"/>
      <c r="Y254" s="62"/>
      <c r="AA254" s="62"/>
      <c r="AC254" s="62"/>
      <c r="AE254" s="62"/>
      <c r="AG254" s="62"/>
      <c r="AI254" s="62"/>
      <c r="AK254" s="62"/>
      <c r="AM254" s="62"/>
      <c r="AO254" s="62"/>
      <c r="AQ254" s="62">
        <v>45</v>
      </c>
      <c r="AS254" s="62"/>
      <c r="AU254" s="62">
        <v>44</v>
      </c>
      <c r="AW254" s="62"/>
      <c r="AY254" s="62"/>
      <c r="BA254" s="62"/>
      <c r="BC254" s="62"/>
      <c r="BI254" s="6">
        <f t="shared" si="18"/>
        <v>0</v>
      </c>
      <c r="BJ254" s="6">
        <f t="shared" si="19"/>
        <v>0</v>
      </c>
      <c r="BK254" s="6">
        <f t="shared" si="20"/>
        <v>0</v>
      </c>
      <c r="BL254" s="6">
        <f t="shared" si="21"/>
        <v>0</v>
      </c>
      <c r="BM254" s="6">
        <f t="shared" si="22"/>
        <v>0</v>
      </c>
      <c r="BN254" s="26">
        <f t="shared" si="23"/>
        <v>0</v>
      </c>
    </row>
    <row r="255" spans="1:66" ht="15">
      <c r="A255" s="28" t="s">
        <v>419</v>
      </c>
      <c r="B255" s="45" t="s">
        <v>4</v>
      </c>
      <c r="K255" s="27">
        <v>57</v>
      </c>
      <c r="M255" s="27" t="s">
        <v>7</v>
      </c>
      <c r="O255" s="27"/>
      <c r="Q255" s="27"/>
      <c r="S255" s="27"/>
      <c r="U255" s="62">
        <v>56</v>
      </c>
      <c r="W255" s="62"/>
      <c r="Y255" s="62"/>
      <c r="AA255" s="62"/>
      <c r="AC255" s="62"/>
      <c r="AE255" s="62"/>
      <c r="AG255" s="62"/>
      <c r="AI255" s="62"/>
      <c r="AK255" s="62"/>
      <c r="AM255" s="62"/>
      <c r="AO255" s="62"/>
      <c r="AQ255" s="62"/>
      <c r="AS255" s="62"/>
      <c r="AU255" s="62"/>
      <c r="AW255" s="62"/>
      <c r="AY255" s="62"/>
      <c r="BA255" s="62"/>
      <c r="BC255" s="62"/>
      <c r="BI255" s="6">
        <f t="shared" si="18"/>
        <v>0</v>
      </c>
      <c r="BJ255" s="6">
        <f t="shared" si="19"/>
        <v>0</v>
      </c>
      <c r="BK255" s="6">
        <f t="shared" si="20"/>
        <v>0</v>
      </c>
      <c r="BL255" s="6">
        <f t="shared" si="21"/>
        <v>0</v>
      </c>
      <c r="BM255" s="6">
        <f t="shared" si="22"/>
        <v>0</v>
      </c>
      <c r="BN255" s="26">
        <f t="shared" si="23"/>
        <v>0</v>
      </c>
    </row>
    <row r="256" spans="1:66" ht="15">
      <c r="A256" s="45" t="s">
        <v>233</v>
      </c>
      <c r="B256" s="64" t="s">
        <v>109</v>
      </c>
      <c r="C256" s="27">
        <v>31</v>
      </c>
      <c r="E256" s="27">
        <v>42</v>
      </c>
      <c r="G256" s="27">
        <v>43</v>
      </c>
      <c r="I256" s="27" t="s">
        <v>332</v>
      </c>
      <c r="K256" s="27" t="s">
        <v>249</v>
      </c>
      <c r="M256" s="27" t="s">
        <v>7</v>
      </c>
      <c r="O256" s="62">
        <v>47</v>
      </c>
      <c r="Q256" s="62" t="s">
        <v>332</v>
      </c>
      <c r="S256" s="6">
        <v>21</v>
      </c>
      <c r="T256" s="15">
        <v>10</v>
      </c>
      <c r="W256" s="24">
        <v>27</v>
      </c>
      <c r="X256" s="23">
        <v>4</v>
      </c>
      <c r="AA256" s="62">
        <v>46</v>
      </c>
      <c r="AC256" s="62"/>
      <c r="AE256" s="62">
        <v>41</v>
      </c>
      <c r="AG256" s="25" t="s">
        <v>554</v>
      </c>
      <c r="AI256" s="62" t="s">
        <v>330</v>
      </c>
      <c r="AK256" s="62">
        <v>38</v>
      </c>
      <c r="AM256" s="62">
        <v>33</v>
      </c>
      <c r="AO256" s="62" t="s">
        <v>332</v>
      </c>
      <c r="AQ256" s="62">
        <v>44</v>
      </c>
      <c r="AS256" s="22" t="s">
        <v>332</v>
      </c>
      <c r="AU256" s="62">
        <v>33</v>
      </c>
      <c r="AW256" s="62">
        <v>46</v>
      </c>
      <c r="AY256" s="58">
        <v>2</v>
      </c>
      <c r="AZ256" s="57">
        <v>80</v>
      </c>
      <c r="BA256" s="62" t="s">
        <v>332</v>
      </c>
      <c r="BC256" s="62"/>
      <c r="BE256" s="58">
        <v>15</v>
      </c>
      <c r="BF256" s="57">
        <v>16</v>
      </c>
      <c r="BG256" s="62">
        <v>33</v>
      </c>
      <c r="BI256" s="6">
        <f t="shared" si="18"/>
        <v>110</v>
      </c>
      <c r="BJ256" s="6">
        <f t="shared" si="19"/>
        <v>0</v>
      </c>
      <c r="BK256" s="6">
        <f t="shared" si="20"/>
        <v>0</v>
      </c>
      <c r="BL256" s="6">
        <f t="shared" si="21"/>
        <v>0</v>
      </c>
      <c r="BM256" s="6">
        <f t="shared" si="22"/>
        <v>14</v>
      </c>
      <c r="BN256" s="26">
        <f t="shared" si="23"/>
        <v>96</v>
      </c>
    </row>
    <row r="257" spans="1:66" ht="15">
      <c r="A257" s="45" t="s">
        <v>466</v>
      </c>
      <c r="B257" s="64" t="s">
        <v>166</v>
      </c>
      <c r="U257" s="62">
        <v>51</v>
      </c>
      <c r="W257" s="62"/>
      <c r="Y257" s="62"/>
      <c r="AA257" s="62"/>
      <c r="AC257" s="62"/>
      <c r="AE257" s="62"/>
      <c r="AG257" s="62"/>
      <c r="AI257" s="62"/>
      <c r="AK257" s="62"/>
      <c r="AM257" s="62"/>
      <c r="AO257" s="62"/>
      <c r="AQ257" s="62" t="s">
        <v>7</v>
      </c>
      <c r="AS257" s="62"/>
      <c r="AU257" s="62"/>
      <c r="AW257" s="62"/>
      <c r="AY257" s="62"/>
      <c r="BA257" s="62">
        <v>51</v>
      </c>
      <c r="BC257" s="62">
        <v>49</v>
      </c>
      <c r="BI257" s="6">
        <f t="shared" si="18"/>
        <v>0</v>
      </c>
      <c r="BJ257" s="6">
        <f t="shared" si="19"/>
        <v>0</v>
      </c>
      <c r="BK257" s="6">
        <f t="shared" si="20"/>
        <v>0</v>
      </c>
      <c r="BL257" s="6">
        <f t="shared" si="21"/>
        <v>0</v>
      </c>
      <c r="BM257" s="6">
        <f t="shared" si="22"/>
        <v>0</v>
      </c>
      <c r="BN257" s="26">
        <f t="shared" si="23"/>
        <v>0</v>
      </c>
    </row>
    <row r="258" spans="1:66" ht="15">
      <c r="A258" s="45" t="s">
        <v>172</v>
      </c>
      <c r="B258" s="64" t="s">
        <v>8</v>
      </c>
      <c r="C258" s="6">
        <v>6</v>
      </c>
      <c r="D258" s="5">
        <v>40</v>
      </c>
      <c r="E258" s="6">
        <v>4</v>
      </c>
      <c r="F258" s="5">
        <v>50</v>
      </c>
      <c r="G258" s="25">
        <v>9</v>
      </c>
      <c r="H258" s="5">
        <v>29</v>
      </c>
      <c r="I258" s="27" t="s">
        <v>332</v>
      </c>
      <c r="K258" s="27">
        <v>31</v>
      </c>
      <c r="M258" s="6">
        <v>25</v>
      </c>
      <c r="N258" s="5">
        <v>6</v>
      </c>
      <c r="O258" s="6">
        <v>4</v>
      </c>
      <c r="P258" s="5">
        <v>50</v>
      </c>
      <c r="Q258" s="6">
        <v>6</v>
      </c>
      <c r="R258" s="15">
        <v>40</v>
      </c>
      <c r="S258" s="6">
        <v>1</v>
      </c>
      <c r="T258" s="15">
        <v>100</v>
      </c>
      <c r="U258" s="62">
        <v>49</v>
      </c>
      <c r="W258" s="24">
        <v>2</v>
      </c>
      <c r="X258" s="23">
        <v>80</v>
      </c>
      <c r="AA258" s="24">
        <v>30</v>
      </c>
      <c r="AE258" s="24">
        <v>10</v>
      </c>
      <c r="AF258" s="23">
        <v>26</v>
      </c>
      <c r="AG258" s="25">
        <v>14</v>
      </c>
      <c r="AH258" s="23">
        <v>18</v>
      </c>
      <c r="AI258" s="24">
        <v>13</v>
      </c>
      <c r="AJ258" s="23">
        <v>20</v>
      </c>
      <c r="AK258" s="24">
        <v>21</v>
      </c>
      <c r="AL258" s="23">
        <v>10</v>
      </c>
      <c r="AM258" s="24">
        <v>6</v>
      </c>
      <c r="AN258" s="23">
        <v>40</v>
      </c>
      <c r="AO258" s="24">
        <v>13</v>
      </c>
      <c r="AP258" s="23">
        <v>20</v>
      </c>
      <c r="AQ258" s="24">
        <v>13</v>
      </c>
      <c r="AR258" s="23">
        <v>20</v>
      </c>
      <c r="AS258" s="24">
        <v>2</v>
      </c>
      <c r="AT258" s="23">
        <v>80</v>
      </c>
      <c r="AU258" s="58">
        <v>17</v>
      </c>
      <c r="AV258" s="57">
        <v>14</v>
      </c>
      <c r="AW258" s="58">
        <v>16</v>
      </c>
      <c r="AX258" s="57">
        <v>15</v>
      </c>
      <c r="AY258" s="58">
        <v>5</v>
      </c>
      <c r="AZ258" s="57">
        <v>45</v>
      </c>
      <c r="BI258" s="6">
        <f>+D258+F258+H258+J258+L258+N258+P258+T258+R258+V258+X258+Z258+AB258+AD258+AF258+AH258+AJ258+AL258+AN258+AP258+AR258+AT258+AV258+AX258+AZ258+BB258+BD258+BF258+BH258</f>
        <v>703</v>
      </c>
      <c r="BJ258" s="6">
        <f t="shared" si="19"/>
        <v>160</v>
      </c>
      <c r="BK258" s="6">
        <f t="shared" si="20"/>
        <v>6</v>
      </c>
      <c r="BL258" s="6">
        <f t="shared" si="21"/>
        <v>109</v>
      </c>
      <c r="BM258" s="6">
        <f t="shared" si="22"/>
        <v>285</v>
      </c>
      <c r="BN258" s="26">
        <f t="shared" si="23"/>
        <v>143</v>
      </c>
    </row>
    <row r="259" spans="1:66" ht="15">
      <c r="A259" s="45" t="s">
        <v>448</v>
      </c>
      <c r="B259" s="45" t="s">
        <v>8</v>
      </c>
      <c r="Q259" s="62">
        <v>36</v>
      </c>
      <c r="S259" s="62">
        <v>50</v>
      </c>
      <c r="U259" s="62"/>
      <c r="W259" s="62">
        <v>41</v>
      </c>
      <c r="Y259" s="62"/>
      <c r="AA259" s="62"/>
      <c r="AC259" s="62"/>
      <c r="AE259" s="62"/>
      <c r="AG259" s="34"/>
      <c r="AI259" s="24">
        <v>30</v>
      </c>
      <c r="AJ259" s="23">
        <v>1</v>
      </c>
      <c r="AK259" s="62"/>
      <c r="AM259" s="24">
        <v>24</v>
      </c>
      <c r="AN259" s="23">
        <v>7</v>
      </c>
      <c r="AO259" s="62">
        <v>34</v>
      </c>
      <c r="AQ259" s="62"/>
      <c r="AS259" s="62"/>
      <c r="AU259" s="62"/>
      <c r="AW259" s="58">
        <v>18</v>
      </c>
      <c r="AX259" s="57">
        <v>13</v>
      </c>
      <c r="BA259" s="62">
        <v>39</v>
      </c>
      <c r="BC259" s="62"/>
      <c r="BI259" s="6">
        <f>+D259+F259+H259+J259+L259+N259+P259+T259+R259+V259+X259+Z259+AB259+AD259+AF259+AH259+AJ259+AL259+AN259+AP259+AR259+AT259+AV259+AX259+AZ259+BB259+BD259+BF259+BH259</f>
        <v>21</v>
      </c>
      <c r="BJ259" s="6">
        <f t="shared" si="19"/>
        <v>0</v>
      </c>
      <c r="BK259" s="6">
        <f t="shared" si="20"/>
        <v>0</v>
      </c>
      <c r="BL259" s="6">
        <f t="shared" si="21"/>
        <v>7</v>
      </c>
      <c r="BM259" s="6">
        <f t="shared" si="22"/>
        <v>14</v>
      </c>
      <c r="BN259" s="26">
        <f t="shared" si="23"/>
        <v>0</v>
      </c>
    </row>
    <row r="260" ht="15">
      <c r="BN260" s="26"/>
    </row>
    <row r="261" ht="15">
      <c r="BN261" s="26"/>
    </row>
    <row r="262" ht="15">
      <c r="BN262" s="26"/>
    </row>
    <row r="263" ht="15">
      <c r="BN263" s="26"/>
    </row>
    <row r="264" ht="15">
      <c r="BN264" s="26"/>
    </row>
    <row r="265" ht="15">
      <c r="BN265" s="26"/>
    </row>
    <row r="266" ht="15">
      <c r="BN266" s="26"/>
    </row>
    <row r="267" ht="15">
      <c r="BN267" s="26"/>
    </row>
    <row r="268" ht="15">
      <c r="BN268" s="26"/>
    </row>
    <row r="269" ht="15">
      <c r="BN269" s="26"/>
    </row>
    <row r="270" ht="15">
      <c r="BN270" s="26"/>
    </row>
    <row r="271" ht="15">
      <c r="BN271" s="26"/>
    </row>
    <row r="272" ht="15">
      <c r="BN272" s="26"/>
    </row>
    <row r="273" ht="15">
      <c r="BN273" s="26"/>
    </row>
    <row r="274" ht="15">
      <c r="BN274" s="26"/>
    </row>
    <row r="275" ht="15">
      <c r="BN275" s="26"/>
    </row>
    <row r="276" ht="15">
      <c r="BN276" s="26"/>
    </row>
    <row r="277" ht="15">
      <c r="BN277" s="26"/>
    </row>
    <row r="278" ht="15">
      <c r="BN278" s="26"/>
    </row>
    <row r="279" ht="15">
      <c r="BN279" s="26"/>
    </row>
    <row r="280" ht="15">
      <c r="BN280" s="26"/>
    </row>
    <row r="281" ht="15">
      <c r="BN281" s="26"/>
    </row>
    <row r="282" ht="15">
      <c r="BN282" s="26"/>
    </row>
    <row r="283" ht="15">
      <c r="BN283" s="26"/>
    </row>
    <row r="284" ht="15">
      <c r="BN284" s="26"/>
    </row>
    <row r="285" ht="15">
      <c r="BN285" s="26"/>
    </row>
    <row r="286" ht="15">
      <c r="BN286" s="26"/>
    </row>
    <row r="287" ht="15">
      <c r="BN287" s="26"/>
    </row>
    <row r="288" ht="15">
      <c r="BN288" s="26"/>
    </row>
    <row r="289" ht="15">
      <c r="BN289" s="26"/>
    </row>
    <row r="290" ht="15">
      <c r="BN290" s="26"/>
    </row>
    <row r="291" ht="15">
      <c r="BN291" s="26"/>
    </row>
    <row r="292" ht="15">
      <c r="BN292" s="26"/>
    </row>
    <row r="293" ht="15">
      <c r="BN293" s="26"/>
    </row>
    <row r="294" ht="15">
      <c r="BN294" s="26"/>
    </row>
    <row r="295" ht="15">
      <c r="BN295" s="26"/>
    </row>
    <row r="296" ht="15">
      <c r="BN296" s="26"/>
    </row>
    <row r="297" ht="15">
      <c r="BN297" s="26"/>
    </row>
    <row r="298" ht="15">
      <c r="BN298" s="26"/>
    </row>
    <row r="299" ht="15">
      <c r="BN299" s="26"/>
    </row>
    <row r="300" ht="15">
      <c r="BN300" s="26"/>
    </row>
    <row r="301" ht="15">
      <c r="BN301" s="26"/>
    </row>
    <row r="302" ht="15">
      <c r="BN302" s="26"/>
    </row>
    <row r="303" ht="15">
      <c r="BN303" s="26"/>
    </row>
    <row r="304" ht="15">
      <c r="BN304" s="26"/>
    </row>
    <row r="305" ht="15">
      <c r="BN305" s="26"/>
    </row>
    <row r="306" ht="15">
      <c r="BN306" s="26"/>
    </row>
    <row r="307" ht="15">
      <c r="BN307" s="26"/>
    </row>
    <row r="308" ht="15">
      <c r="BN308" s="26"/>
    </row>
    <row r="309" ht="15">
      <c r="BN309" s="26"/>
    </row>
    <row r="310" ht="15">
      <c r="BN310" s="26"/>
    </row>
    <row r="311" ht="15">
      <c r="BN311" s="26"/>
    </row>
    <row r="312" ht="15">
      <c r="BN312" s="26"/>
    </row>
    <row r="313" ht="15">
      <c r="BN313" s="26"/>
    </row>
    <row r="314" ht="15">
      <c r="BN314" s="26"/>
    </row>
    <row r="315" ht="15">
      <c r="BN315" s="26"/>
    </row>
    <row r="316" ht="15">
      <c r="BN316" s="26"/>
    </row>
    <row r="317" ht="15">
      <c r="BN317" s="26"/>
    </row>
    <row r="318" ht="15">
      <c r="BN318" s="26"/>
    </row>
    <row r="319" ht="15">
      <c r="BN319" s="26"/>
    </row>
    <row r="320" ht="15">
      <c r="BN320" s="26"/>
    </row>
    <row r="321" ht="15">
      <c r="BN321" s="26"/>
    </row>
    <row r="322" ht="15">
      <c r="BN322" s="26"/>
    </row>
    <row r="323" ht="15">
      <c r="BN323" s="26"/>
    </row>
    <row r="324" ht="15">
      <c r="BN324" s="26"/>
    </row>
    <row r="325" ht="15">
      <c r="BN325" s="26"/>
    </row>
    <row r="326" ht="15">
      <c r="BN326" s="26"/>
    </row>
    <row r="327" ht="15">
      <c r="BN327" s="26"/>
    </row>
    <row r="328" ht="15">
      <c r="BN328" s="26"/>
    </row>
    <row r="329" ht="15">
      <c r="BN329" s="26"/>
    </row>
    <row r="330" ht="15">
      <c r="BN330" s="26"/>
    </row>
    <row r="331" ht="15">
      <c r="BN331" s="26"/>
    </row>
    <row r="332" ht="15">
      <c r="BN332" s="26"/>
    </row>
    <row r="333" ht="15">
      <c r="BN333" s="26"/>
    </row>
  </sheetData>
  <sheetProtection/>
  <mergeCells count="29">
    <mergeCell ref="BE1:BF1"/>
    <mergeCell ref="AU1:AV1"/>
    <mergeCell ref="Q1:R1"/>
    <mergeCell ref="AI1:AJ1"/>
    <mergeCell ref="AG1:AH1"/>
    <mergeCell ref="AE1:AF1"/>
    <mergeCell ref="AA1:AB1"/>
    <mergeCell ref="S1:T1"/>
    <mergeCell ref="Y1:Z1"/>
    <mergeCell ref="AS1:AT1"/>
    <mergeCell ref="AM1:AN1"/>
    <mergeCell ref="AK1:AL1"/>
    <mergeCell ref="AC1:AD1"/>
    <mergeCell ref="C1:D1"/>
    <mergeCell ref="G1:H1"/>
    <mergeCell ref="I1:J1"/>
    <mergeCell ref="E1:F1"/>
    <mergeCell ref="K1:L1"/>
    <mergeCell ref="M1:N1"/>
    <mergeCell ref="BG1:BH1"/>
    <mergeCell ref="AW1:AX1"/>
    <mergeCell ref="AO1:AP1"/>
    <mergeCell ref="W1:X1"/>
    <mergeCell ref="O1:P1"/>
    <mergeCell ref="BC1:BD1"/>
    <mergeCell ref="BA1:BB1"/>
    <mergeCell ref="AY1:AZ1"/>
    <mergeCell ref="AQ1:AR1"/>
    <mergeCell ref="U1: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03"/>
  <sheetViews>
    <sheetView zoomScale="85" zoomScaleNormal="85" zoomScalePageLayoutView="0" workbookViewId="0" topLeftCell="A1">
      <pane xSplit="2" ySplit="1" topLeftCell="A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8" bestFit="1" customWidth="1"/>
    <col min="44" max="44" width="5.28125" style="57" customWidth="1"/>
    <col min="45" max="45" width="5.28125" style="58" customWidth="1"/>
    <col min="46" max="46" width="5.28125" style="57" customWidth="1"/>
    <col min="47" max="47" width="5.28125" style="58" customWidth="1"/>
    <col min="48" max="48" width="5.28125" style="57" customWidth="1"/>
    <col min="49" max="49" width="5.8515625" style="58" bestFit="1" customWidth="1"/>
    <col min="50" max="50" width="5.28125" style="57" customWidth="1"/>
    <col min="51" max="51" width="5.28125" style="58" customWidth="1"/>
    <col min="52" max="52" width="5.28125" style="57" customWidth="1"/>
    <col min="53" max="53" width="5.28125" style="58" customWidth="1"/>
    <col min="54" max="54" width="5.28125" style="57" customWidth="1"/>
    <col min="55" max="55" width="5.8515625" style="58" bestFit="1" customWidth="1"/>
    <col min="56" max="56" width="5.28125" style="57" customWidth="1"/>
    <col min="57" max="61" width="7.140625" style="6" customWidth="1"/>
    <col min="62" max="62" width="7.140625" style="13" customWidth="1"/>
  </cols>
  <sheetData>
    <row r="1" spans="1:62" s="1" customFormat="1" ht="30.75" customHeight="1" thickBot="1">
      <c r="A1" s="11"/>
      <c r="C1" s="87" t="s">
        <v>158</v>
      </c>
      <c r="D1" s="89"/>
      <c r="E1" s="87" t="s">
        <v>157</v>
      </c>
      <c r="F1" s="89"/>
      <c r="G1" s="87" t="s">
        <v>333</v>
      </c>
      <c r="H1" s="89"/>
      <c r="I1" s="87" t="s">
        <v>355</v>
      </c>
      <c r="J1" s="89"/>
      <c r="K1" s="87" t="s">
        <v>393</v>
      </c>
      <c r="L1" s="89"/>
      <c r="M1" s="87" t="s">
        <v>396</v>
      </c>
      <c r="N1" s="89"/>
      <c r="O1" s="87" t="s">
        <v>354</v>
      </c>
      <c r="P1" s="89"/>
      <c r="Q1" s="87" t="s">
        <v>439</v>
      </c>
      <c r="R1" s="89"/>
      <c r="S1" s="87" t="s">
        <v>457</v>
      </c>
      <c r="T1" s="89"/>
      <c r="U1" s="87" t="s">
        <v>471</v>
      </c>
      <c r="V1" s="89"/>
      <c r="W1" s="87" t="s">
        <v>478</v>
      </c>
      <c r="X1" s="89"/>
      <c r="Y1" s="87" t="s">
        <v>474</v>
      </c>
      <c r="Z1" s="89"/>
      <c r="AA1" s="87" t="s">
        <v>489</v>
      </c>
      <c r="AB1" s="89"/>
      <c r="AC1" s="87" t="s">
        <v>490</v>
      </c>
      <c r="AD1" s="89"/>
      <c r="AE1" s="87" t="s">
        <v>516</v>
      </c>
      <c r="AF1" s="89"/>
      <c r="AG1" s="87" t="s">
        <v>545</v>
      </c>
      <c r="AH1" s="89"/>
      <c r="AI1" s="87" t="s">
        <v>553</v>
      </c>
      <c r="AJ1" s="89"/>
      <c r="AK1" s="87" t="s">
        <v>562</v>
      </c>
      <c r="AL1" s="89"/>
      <c r="AM1" s="87" t="s">
        <v>578</v>
      </c>
      <c r="AN1" s="89"/>
      <c r="AO1" s="87" t="s">
        <v>580</v>
      </c>
      <c r="AP1" s="89"/>
      <c r="AQ1" s="87" t="s">
        <v>579</v>
      </c>
      <c r="AR1" s="89"/>
      <c r="AS1" s="87" t="s">
        <v>614</v>
      </c>
      <c r="AT1" s="88"/>
      <c r="AU1" s="87" t="s">
        <v>634</v>
      </c>
      <c r="AV1" s="88"/>
      <c r="AW1" s="87" t="s">
        <v>636</v>
      </c>
      <c r="AX1" s="88"/>
      <c r="AY1" s="87" t="s">
        <v>642</v>
      </c>
      <c r="AZ1" s="88"/>
      <c r="BA1" s="87" t="s">
        <v>648</v>
      </c>
      <c r="BB1" s="88"/>
      <c r="BC1" s="87" t="s">
        <v>662</v>
      </c>
      <c r="BD1" s="88"/>
      <c r="BE1" s="2" t="s">
        <v>0</v>
      </c>
      <c r="BF1" s="2" t="s">
        <v>114</v>
      </c>
      <c r="BG1" s="2" t="s">
        <v>115</v>
      </c>
      <c r="BH1" s="2" t="s">
        <v>116</v>
      </c>
      <c r="BI1" s="2" t="s">
        <v>316</v>
      </c>
      <c r="BJ1" s="12" t="s">
        <v>117</v>
      </c>
    </row>
    <row r="2" spans="1:62" ht="15.75" thickTop="1">
      <c r="A2" s="45" t="s">
        <v>389</v>
      </c>
      <c r="B2" s="45" t="s">
        <v>8</v>
      </c>
      <c r="C2" s="22"/>
      <c r="E2" s="58"/>
      <c r="G2" s="58"/>
      <c r="I2" s="58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8">
        <v>16</v>
      </c>
      <c r="T2" s="15">
        <v>15</v>
      </c>
      <c r="U2" s="62" t="s">
        <v>7</v>
      </c>
      <c r="W2" s="62"/>
      <c r="Y2" s="62"/>
      <c r="AA2" s="62"/>
      <c r="AC2" s="62"/>
      <c r="AE2" s="62"/>
      <c r="AG2" s="62">
        <v>31</v>
      </c>
      <c r="AI2" s="58">
        <v>29</v>
      </c>
      <c r="AJ2" s="23">
        <v>2</v>
      </c>
      <c r="AK2" s="58"/>
      <c r="AM2" s="62">
        <v>32</v>
      </c>
      <c r="AO2" s="62">
        <v>32</v>
      </c>
      <c r="AW2" s="58">
        <v>23</v>
      </c>
      <c r="AX2" s="57">
        <v>8</v>
      </c>
      <c r="AY2" s="58">
        <v>10</v>
      </c>
      <c r="AZ2" s="57">
        <v>26</v>
      </c>
      <c r="BA2" s="58">
        <v>30</v>
      </c>
      <c r="BB2" s="57">
        <v>1</v>
      </c>
      <c r="BC2" s="58">
        <v>23</v>
      </c>
      <c r="BD2" s="57">
        <v>8</v>
      </c>
      <c r="BE2" s="6">
        <f aca="true" t="shared" si="0" ref="BE2:BE65">+D2+F2+H2+J2+L2+N2+P2+R2+T2+V2+Z2+X2+AB2+AD2+AF2+AH2+AJ2+AL2+AN2+AP2+AR2+AT2+AV2+AX2+AZ2+BB2+BD2</f>
        <v>85</v>
      </c>
      <c r="BF2" s="6">
        <f aca="true" t="shared" si="1" ref="BF2:BF65">+F2+J2+X2+AB2+AF2+AL2+AT2</f>
        <v>0</v>
      </c>
      <c r="BG2" s="6">
        <f aca="true" t="shared" si="2" ref="BG2:BG65">+D2+H2+R2+Z2+AV2</f>
        <v>0</v>
      </c>
      <c r="BH2" s="6">
        <f aca="true" t="shared" si="3" ref="BH2:BH65">+P2+AJ2+AN2+AR2+BB2</f>
        <v>3</v>
      </c>
      <c r="BI2" s="6">
        <f aca="true" t="shared" si="4" ref="BI2:BI65">+L2+N2+T2+AH2+AP2+AZ2</f>
        <v>66</v>
      </c>
      <c r="BJ2" s="13">
        <f aca="true" t="shared" si="5" ref="BJ2:BJ65">+V2+AX2+BD2</f>
        <v>16</v>
      </c>
    </row>
    <row r="3" spans="1:62" ht="15">
      <c r="A3" s="45" t="s">
        <v>432</v>
      </c>
      <c r="B3" s="45" t="s">
        <v>10</v>
      </c>
      <c r="C3" s="22"/>
      <c r="E3" s="58"/>
      <c r="G3" s="58"/>
      <c r="I3" s="58"/>
      <c r="K3" s="58"/>
      <c r="M3" s="58"/>
      <c r="O3" s="58"/>
      <c r="Q3" s="62">
        <v>33</v>
      </c>
      <c r="S3" s="62"/>
      <c r="U3" s="62"/>
      <c r="W3" s="62"/>
      <c r="Y3" s="62">
        <v>47</v>
      </c>
      <c r="AA3" s="62"/>
      <c r="AC3" s="62"/>
      <c r="AE3" s="62"/>
      <c r="AG3" s="62"/>
      <c r="AI3" s="62"/>
      <c r="AK3" s="62"/>
      <c r="AM3" s="62"/>
      <c r="AO3" s="62"/>
      <c r="AP3" s="44"/>
      <c r="BE3" s="58">
        <f t="shared" si="0"/>
        <v>0</v>
      </c>
      <c r="BF3" s="58">
        <f t="shared" si="1"/>
        <v>0</v>
      </c>
      <c r="BG3" s="58">
        <f t="shared" si="2"/>
        <v>0</v>
      </c>
      <c r="BH3" s="58">
        <f t="shared" si="3"/>
        <v>0</v>
      </c>
      <c r="BI3" s="58">
        <f t="shared" si="4"/>
        <v>0</v>
      </c>
      <c r="BJ3" s="26">
        <f t="shared" si="5"/>
        <v>0</v>
      </c>
    </row>
    <row r="4" spans="1:62" ht="15">
      <c r="A4" s="60" t="s">
        <v>48</v>
      </c>
      <c r="B4" s="38" t="s">
        <v>6</v>
      </c>
      <c r="C4" s="25">
        <v>27</v>
      </c>
      <c r="D4" s="5">
        <v>4</v>
      </c>
      <c r="E4" s="58"/>
      <c r="G4" s="27">
        <v>39</v>
      </c>
      <c r="I4" s="62"/>
      <c r="K4" s="62"/>
      <c r="M4" s="62"/>
      <c r="O4" s="62"/>
      <c r="Q4" s="62"/>
      <c r="S4" s="62"/>
      <c r="U4" s="62"/>
      <c r="W4" s="62"/>
      <c r="Y4" s="62"/>
      <c r="AA4" s="62"/>
      <c r="AC4" s="62"/>
      <c r="AE4" s="62"/>
      <c r="AG4" s="62"/>
      <c r="AI4" s="62"/>
      <c r="AK4" s="62"/>
      <c r="AM4" s="62"/>
      <c r="AO4" s="62"/>
      <c r="BE4" s="58">
        <f t="shared" si="0"/>
        <v>4</v>
      </c>
      <c r="BF4" s="58">
        <f t="shared" si="1"/>
        <v>0</v>
      </c>
      <c r="BG4" s="58">
        <f t="shared" si="2"/>
        <v>4</v>
      </c>
      <c r="BH4" s="58">
        <f t="shared" si="3"/>
        <v>0</v>
      </c>
      <c r="BI4" s="58">
        <f t="shared" si="4"/>
        <v>0</v>
      </c>
      <c r="BJ4" s="26">
        <f t="shared" si="5"/>
        <v>0</v>
      </c>
    </row>
    <row r="5" spans="1:62" ht="15">
      <c r="A5" s="60" t="s">
        <v>45</v>
      </c>
      <c r="B5" s="64" t="s">
        <v>10</v>
      </c>
      <c r="C5" s="27" t="s">
        <v>7</v>
      </c>
      <c r="E5" s="58"/>
      <c r="G5" s="27" t="s">
        <v>7</v>
      </c>
      <c r="I5" s="58"/>
      <c r="K5" s="58"/>
      <c r="M5" s="58"/>
      <c r="O5" s="58"/>
      <c r="Q5" s="62">
        <v>39</v>
      </c>
      <c r="S5" s="62"/>
      <c r="U5" s="62"/>
      <c r="W5" s="62"/>
      <c r="Y5" s="62">
        <v>43</v>
      </c>
      <c r="AA5" s="62"/>
      <c r="AC5" s="62"/>
      <c r="AE5" s="62"/>
      <c r="AG5" s="62"/>
      <c r="AI5" s="62"/>
      <c r="AK5" s="62"/>
      <c r="AM5" s="62"/>
      <c r="AO5" s="62"/>
      <c r="AU5" s="58">
        <v>28</v>
      </c>
      <c r="AV5" s="57">
        <v>3</v>
      </c>
      <c r="BE5" s="58">
        <f t="shared" si="0"/>
        <v>3</v>
      </c>
      <c r="BF5" s="58">
        <f t="shared" si="1"/>
        <v>0</v>
      </c>
      <c r="BG5" s="58">
        <f t="shared" si="2"/>
        <v>3</v>
      </c>
      <c r="BH5" s="58">
        <f t="shared" si="3"/>
        <v>0</v>
      </c>
      <c r="BI5" s="58">
        <f t="shared" si="4"/>
        <v>0</v>
      </c>
      <c r="BJ5" s="26">
        <f t="shared" si="5"/>
        <v>0</v>
      </c>
    </row>
    <row r="6" spans="1:62" ht="15">
      <c r="A6" s="60" t="s">
        <v>69</v>
      </c>
      <c r="B6" s="64" t="s">
        <v>5</v>
      </c>
      <c r="C6" s="27" t="s">
        <v>7</v>
      </c>
      <c r="E6" s="58"/>
      <c r="G6" s="58">
        <v>12</v>
      </c>
      <c r="H6" s="5">
        <v>22</v>
      </c>
      <c r="I6" s="27">
        <v>48</v>
      </c>
      <c r="K6" s="27">
        <v>43</v>
      </c>
      <c r="M6" s="27">
        <v>36</v>
      </c>
      <c r="O6" s="58">
        <v>14</v>
      </c>
      <c r="P6" s="5">
        <v>18</v>
      </c>
      <c r="Q6" s="62">
        <v>42</v>
      </c>
      <c r="S6" s="58">
        <v>21</v>
      </c>
      <c r="T6" s="15">
        <v>10</v>
      </c>
      <c r="U6" s="58">
        <v>10</v>
      </c>
      <c r="V6" s="15">
        <v>26</v>
      </c>
      <c r="W6" s="62"/>
      <c r="X6" s="23"/>
      <c r="Y6" s="62">
        <v>37</v>
      </c>
      <c r="AA6" s="62"/>
      <c r="AC6" s="62"/>
      <c r="AE6" s="62"/>
      <c r="AG6" s="62">
        <v>31</v>
      </c>
      <c r="AI6" s="58">
        <v>10</v>
      </c>
      <c r="AJ6" s="23">
        <v>26</v>
      </c>
      <c r="AK6" s="58"/>
      <c r="AM6" s="58">
        <v>13</v>
      </c>
      <c r="AN6" s="23">
        <v>20</v>
      </c>
      <c r="AO6" s="58">
        <v>28</v>
      </c>
      <c r="AP6" s="23">
        <v>3</v>
      </c>
      <c r="AQ6" s="58" t="s">
        <v>332</v>
      </c>
      <c r="AW6" s="58">
        <v>14</v>
      </c>
      <c r="AX6" s="57">
        <v>18</v>
      </c>
      <c r="AY6" s="58" t="s">
        <v>332</v>
      </c>
      <c r="BA6" s="58">
        <v>20</v>
      </c>
      <c r="BB6" s="57">
        <v>11</v>
      </c>
      <c r="BC6" s="62" t="s">
        <v>7</v>
      </c>
      <c r="BE6" s="58">
        <f t="shared" si="0"/>
        <v>154</v>
      </c>
      <c r="BF6" s="58">
        <f t="shared" si="1"/>
        <v>0</v>
      </c>
      <c r="BG6" s="58">
        <f t="shared" si="2"/>
        <v>22</v>
      </c>
      <c r="BH6" s="58">
        <f t="shared" si="3"/>
        <v>75</v>
      </c>
      <c r="BI6" s="58">
        <f t="shared" si="4"/>
        <v>13</v>
      </c>
      <c r="BJ6" s="26">
        <f t="shared" si="5"/>
        <v>44</v>
      </c>
    </row>
    <row r="7" spans="1:62" ht="15">
      <c r="A7" s="60" t="s">
        <v>120</v>
      </c>
      <c r="B7" s="64" t="s">
        <v>1</v>
      </c>
      <c r="C7" s="22"/>
      <c r="E7" s="27" t="s">
        <v>7</v>
      </c>
      <c r="G7" s="58"/>
      <c r="I7" s="58">
        <v>14</v>
      </c>
      <c r="J7" s="5">
        <v>18</v>
      </c>
      <c r="K7" s="58"/>
      <c r="M7" s="58"/>
      <c r="O7" s="58"/>
      <c r="Q7" s="58"/>
      <c r="S7" s="58"/>
      <c r="U7" s="58">
        <v>24</v>
      </c>
      <c r="V7" s="15">
        <v>7</v>
      </c>
      <c r="W7" s="58" t="s">
        <v>19</v>
      </c>
      <c r="X7" s="23"/>
      <c r="Y7" s="58"/>
      <c r="AA7" s="58">
        <v>21</v>
      </c>
      <c r="AB7" s="23">
        <v>10</v>
      </c>
      <c r="AC7" s="58"/>
      <c r="AE7" s="58">
        <v>10</v>
      </c>
      <c r="AF7" s="23">
        <v>26</v>
      </c>
      <c r="AG7" s="58"/>
      <c r="AI7" s="58"/>
      <c r="AK7" s="58">
        <v>8</v>
      </c>
      <c r="AL7" s="23">
        <v>32</v>
      </c>
      <c r="AM7" s="58"/>
      <c r="AO7" s="58"/>
      <c r="AS7" s="58" t="s">
        <v>19</v>
      </c>
      <c r="BE7" s="58">
        <f t="shared" si="0"/>
        <v>93</v>
      </c>
      <c r="BF7" s="58">
        <f t="shared" si="1"/>
        <v>86</v>
      </c>
      <c r="BG7" s="58">
        <f t="shared" si="2"/>
        <v>0</v>
      </c>
      <c r="BH7" s="58">
        <f t="shared" si="3"/>
        <v>0</v>
      </c>
      <c r="BI7" s="58">
        <f t="shared" si="4"/>
        <v>0</v>
      </c>
      <c r="BJ7" s="26">
        <f t="shared" si="5"/>
        <v>7</v>
      </c>
    </row>
    <row r="8" spans="1:62" ht="15">
      <c r="A8" s="45" t="s">
        <v>375</v>
      </c>
      <c r="B8" s="45" t="s">
        <v>8</v>
      </c>
      <c r="C8" s="22"/>
      <c r="E8" s="58"/>
      <c r="G8" s="58"/>
      <c r="I8" s="58"/>
      <c r="K8" s="25">
        <v>26</v>
      </c>
      <c r="L8" s="5">
        <v>5</v>
      </c>
      <c r="M8" s="25">
        <v>22</v>
      </c>
      <c r="N8" s="5">
        <v>9</v>
      </c>
      <c r="O8" s="58">
        <v>18</v>
      </c>
      <c r="P8" s="5">
        <v>13</v>
      </c>
      <c r="Q8" s="58"/>
      <c r="S8" s="62">
        <v>39</v>
      </c>
      <c r="U8" s="62"/>
      <c r="W8" s="62"/>
      <c r="Y8" s="62"/>
      <c r="AA8" s="62"/>
      <c r="AC8" s="62"/>
      <c r="AE8" s="62"/>
      <c r="AG8" s="58">
        <v>28</v>
      </c>
      <c r="AH8" s="23">
        <v>3</v>
      </c>
      <c r="AI8" s="58">
        <v>12</v>
      </c>
      <c r="AJ8" s="23">
        <v>22</v>
      </c>
      <c r="AK8" s="58"/>
      <c r="AM8" s="58">
        <v>25</v>
      </c>
      <c r="AN8" s="23">
        <v>6</v>
      </c>
      <c r="AO8" s="58">
        <v>22</v>
      </c>
      <c r="AP8" s="23">
        <v>9</v>
      </c>
      <c r="AQ8" s="58" t="s">
        <v>332</v>
      </c>
      <c r="AW8" s="58" t="s">
        <v>469</v>
      </c>
      <c r="AY8" s="58">
        <v>14</v>
      </c>
      <c r="AZ8" s="57">
        <v>18</v>
      </c>
      <c r="BA8" s="58">
        <v>13</v>
      </c>
      <c r="BB8" s="57">
        <v>20</v>
      </c>
      <c r="BC8" s="62" t="s">
        <v>249</v>
      </c>
      <c r="BE8" s="58">
        <f t="shared" si="0"/>
        <v>105</v>
      </c>
      <c r="BF8" s="58">
        <f t="shared" si="1"/>
        <v>0</v>
      </c>
      <c r="BG8" s="58">
        <f t="shared" si="2"/>
        <v>0</v>
      </c>
      <c r="BH8" s="58">
        <f t="shared" si="3"/>
        <v>61</v>
      </c>
      <c r="BI8" s="58">
        <f t="shared" si="4"/>
        <v>44</v>
      </c>
      <c r="BJ8" s="26">
        <f t="shared" si="5"/>
        <v>0</v>
      </c>
    </row>
    <row r="9" spans="1:62" ht="15">
      <c r="A9" s="45" t="s">
        <v>368</v>
      </c>
      <c r="B9" s="45" t="s">
        <v>1</v>
      </c>
      <c r="C9" s="22"/>
      <c r="E9" s="58"/>
      <c r="G9" s="58"/>
      <c r="I9" s="58"/>
      <c r="K9" s="27">
        <v>44</v>
      </c>
      <c r="M9" s="27"/>
      <c r="O9" s="27">
        <v>32</v>
      </c>
      <c r="Q9" s="27"/>
      <c r="S9" s="58">
        <v>17</v>
      </c>
      <c r="T9" s="15">
        <v>14</v>
      </c>
      <c r="U9" s="58">
        <v>17</v>
      </c>
      <c r="V9" s="15">
        <v>14</v>
      </c>
      <c r="W9" s="58"/>
      <c r="Y9" s="58"/>
      <c r="AA9" s="58"/>
      <c r="AC9" s="58"/>
      <c r="AE9" s="58"/>
      <c r="AG9" s="58">
        <v>18</v>
      </c>
      <c r="AH9" s="23">
        <v>13</v>
      </c>
      <c r="AI9" s="58">
        <v>18</v>
      </c>
      <c r="AJ9" s="23">
        <v>13</v>
      </c>
      <c r="AK9" s="58"/>
      <c r="AM9" s="58">
        <v>29</v>
      </c>
      <c r="AN9" s="23">
        <v>2</v>
      </c>
      <c r="AO9" s="62">
        <v>39</v>
      </c>
      <c r="AQ9" s="58">
        <v>30</v>
      </c>
      <c r="AR9" s="57">
        <v>1</v>
      </c>
      <c r="AW9" s="58">
        <v>26</v>
      </c>
      <c r="AX9" s="57">
        <v>5</v>
      </c>
      <c r="AY9" s="58">
        <v>33</v>
      </c>
      <c r="BC9" s="62" t="s">
        <v>7</v>
      </c>
      <c r="BE9" s="58">
        <f t="shared" si="0"/>
        <v>62</v>
      </c>
      <c r="BF9" s="58">
        <f t="shared" si="1"/>
        <v>0</v>
      </c>
      <c r="BG9" s="58">
        <f t="shared" si="2"/>
        <v>0</v>
      </c>
      <c r="BH9" s="58">
        <f t="shared" si="3"/>
        <v>16</v>
      </c>
      <c r="BI9" s="58">
        <f t="shared" si="4"/>
        <v>27</v>
      </c>
      <c r="BJ9" s="26">
        <f t="shared" si="5"/>
        <v>19</v>
      </c>
    </row>
    <row r="10" spans="1:62" ht="15">
      <c r="A10" s="60" t="s">
        <v>630</v>
      </c>
      <c r="B10" s="64" t="s">
        <v>1</v>
      </c>
      <c r="C10" s="25" t="s">
        <v>19</v>
      </c>
      <c r="E10" s="27">
        <v>45</v>
      </c>
      <c r="G10" s="58">
        <v>15</v>
      </c>
      <c r="H10" s="5">
        <v>16</v>
      </c>
      <c r="I10" s="27">
        <v>43</v>
      </c>
      <c r="K10" s="27"/>
      <c r="M10" s="27"/>
      <c r="O10" s="27"/>
      <c r="Q10" s="58">
        <v>6</v>
      </c>
      <c r="R10" s="5">
        <v>40</v>
      </c>
      <c r="S10" s="58"/>
      <c r="U10" s="58"/>
      <c r="W10" s="27" t="s">
        <v>7</v>
      </c>
      <c r="Y10" s="58">
        <v>29</v>
      </c>
      <c r="Z10" s="17">
        <v>2</v>
      </c>
      <c r="AA10" s="62">
        <v>46</v>
      </c>
      <c r="AC10" s="62"/>
      <c r="AE10" s="62">
        <v>34</v>
      </c>
      <c r="AG10" s="62"/>
      <c r="AI10" s="62"/>
      <c r="AK10" s="62" t="s">
        <v>7</v>
      </c>
      <c r="AM10" s="62"/>
      <c r="AO10" s="62"/>
      <c r="AS10" s="58">
        <v>18</v>
      </c>
      <c r="AT10" s="57">
        <v>13</v>
      </c>
      <c r="AU10" s="58">
        <v>24</v>
      </c>
      <c r="AV10" s="57">
        <v>7</v>
      </c>
      <c r="BE10" s="58">
        <f t="shared" si="0"/>
        <v>78</v>
      </c>
      <c r="BF10" s="58">
        <f t="shared" si="1"/>
        <v>13</v>
      </c>
      <c r="BG10" s="58">
        <f t="shared" si="2"/>
        <v>65</v>
      </c>
      <c r="BH10" s="58">
        <f t="shared" si="3"/>
        <v>0</v>
      </c>
      <c r="BI10" s="58">
        <f t="shared" si="4"/>
        <v>0</v>
      </c>
      <c r="BJ10" s="26">
        <f t="shared" si="5"/>
        <v>0</v>
      </c>
    </row>
    <row r="11" spans="1:62" ht="15">
      <c r="A11" s="60" t="s">
        <v>62</v>
      </c>
      <c r="B11" s="64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62">
        <v>48</v>
      </c>
      <c r="S11" s="62"/>
      <c r="U11" s="62"/>
      <c r="W11" s="58">
        <v>20</v>
      </c>
      <c r="X11" s="19">
        <v>11</v>
      </c>
      <c r="Y11" s="58">
        <v>28</v>
      </c>
      <c r="Z11" s="17">
        <v>3</v>
      </c>
      <c r="AA11" s="62">
        <v>35</v>
      </c>
      <c r="AC11" s="62"/>
      <c r="AE11" s="58">
        <v>15</v>
      </c>
      <c r="AF11" s="23">
        <v>16</v>
      </c>
      <c r="AG11" s="58"/>
      <c r="AI11" s="58"/>
      <c r="AK11" s="58">
        <v>9</v>
      </c>
      <c r="AL11" s="23">
        <v>29</v>
      </c>
      <c r="AM11" s="58"/>
      <c r="AO11" s="58"/>
      <c r="AS11" s="58" t="s">
        <v>19</v>
      </c>
      <c r="AU11" s="58">
        <v>33</v>
      </c>
      <c r="BE11" s="58">
        <f t="shared" si="0"/>
        <v>59</v>
      </c>
      <c r="BF11" s="58">
        <f t="shared" si="1"/>
        <v>56</v>
      </c>
      <c r="BG11" s="58">
        <f t="shared" si="2"/>
        <v>3</v>
      </c>
      <c r="BH11" s="58">
        <f t="shared" si="3"/>
        <v>0</v>
      </c>
      <c r="BI11" s="58">
        <f t="shared" si="4"/>
        <v>0</v>
      </c>
      <c r="BJ11" s="26">
        <f t="shared" si="5"/>
        <v>0</v>
      </c>
    </row>
    <row r="12" spans="1:62" ht="15">
      <c r="A12" s="61" t="s">
        <v>71</v>
      </c>
      <c r="B12" s="64" t="s">
        <v>1</v>
      </c>
      <c r="C12" s="27" t="s">
        <v>7</v>
      </c>
      <c r="E12" s="22"/>
      <c r="G12" s="27" t="s">
        <v>7</v>
      </c>
      <c r="I12" s="62"/>
      <c r="K12" s="62"/>
      <c r="M12" s="62"/>
      <c r="O12" s="62"/>
      <c r="Q12" s="62"/>
      <c r="S12" s="62"/>
      <c r="U12" s="62"/>
      <c r="W12" s="62"/>
      <c r="Y12" s="62">
        <v>49</v>
      </c>
      <c r="AA12" s="62"/>
      <c r="AC12" s="62"/>
      <c r="AE12" s="62"/>
      <c r="AG12" s="62"/>
      <c r="AI12" s="62"/>
      <c r="AK12" s="62"/>
      <c r="AM12" s="62"/>
      <c r="AO12" s="62"/>
      <c r="BE12" s="58">
        <f t="shared" si="0"/>
        <v>0</v>
      </c>
      <c r="BF12" s="58">
        <f t="shared" si="1"/>
        <v>0</v>
      </c>
      <c r="BG12" s="58">
        <f t="shared" si="2"/>
        <v>0</v>
      </c>
      <c r="BH12" s="58">
        <f t="shared" si="3"/>
        <v>0</v>
      </c>
      <c r="BI12" s="58">
        <f t="shared" si="4"/>
        <v>0</v>
      </c>
      <c r="BJ12" s="26">
        <f t="shared" si="5"/>
        <v>0</v>
      </c>
    </row>
    <row r="13" spans="1:62" ht="15">
      <c r="A13" s="60" t="s">
        <v>46</v>
      </c>
      <c r="B13" s="64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8">
        <v>28</v>
      </c>
      <c r="R13" s="5">
        <v>3</v>
      </c>
      <c r="S13" s="58"/>
      <c r="U13" s="58"/>
      <c r="W13" s="27">
        <v>33</v>
      </c>
      <c r="Y13" s="58">
        <v>21</v>
      </c>
      <c r="Z13" s="17">
        <v>10</v>
      </c>
      <c r="AA13" s="22" t="s">
        <v>249</v>
      </c>
      <c r="AC13" s="22"/>
      <c r="AE13" s="58">
        <v>27</v>
      </c>
      <c r="AG13" s="58"/>
      <c r="AI13" s="58"/>
      <c r="AK13" s="58"/>
      <c r="AM13" s="58"/>
      <c r="AO13" s="58"/>
      <c r="AS13" s="62">
        <v>38</v>
      </c>
      <c r="AU13" s="58">
        <v>23</v>
      </c>
      <c r="AV13" s="57">
        <v>8</v>
      </c>
      <c r="BE13" s="58">
        <f t="shared" si="0"/>
        <v>21</v>
      </c>
      <c r="BF13" s="58">
        <f t="shared" si="1"/>
        <v>0</v>
      </c>
      <c r="BG13" s="58">
        <f t="shared" si="2"/>
        <v>21</v>
      </c>
      <c r="BH13" s="58">
        <f t="shared" si="3"/>
        <v>0</v>
      </c>
      <c r="BI13" s="58">
        <f t="shared" si="4"/>
        <v>0</v>
      </c>
      <c r="BJ13" s="26">
        <f t="shared" si="5"/>
        <v>0</v>
      </c>
    </row>
    <row r="14" spans="1:62" ht="15">
      <c r="A14" s="60" t="s">
        <v>135</v>
      </c>
      <c r="B14" s="64" t="s">
        <v>8</v>
      </c>
      <c r="C14" s="22"/>
      <c r="E14" s="27">
        <v>64</v>
      </c>
      <c r="G14" s="58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62" t="s">
        <v>7</v>
      </c>
      <c r="AG14" s="62"/>
      <c r="AI14" s="62"/>
      <c r="AK14" s="62">
        <v>43</v>
      </c>
      <c r="AM14" s="62"/>
      <c r="AO14" s="62"/>
      <c r="AS14" s="62" t="s">
        <v>7</v>
      </c>
      <c r="BE14" s="58">
        <f t="shared" si="0"/>
        <v>0</v>
      </c>
      <c r="BF14" s="58">
        <f t="shared" si="1"/>
        <v>0</v>
      </c>
      <c r="BG14" s="58">
        <f t="shared" si="2"/>
        <v>0</v>
      </c>
      <c r="BH14" s="58">
        <f t="shared" si="3"/>
        <v>0</v>
      </c>
      <c r="BI14" s="58">
        <f t="shared" si="4"/>
        <v>0</v>
      </c>
      <c r="BJ14" s="26">
        <f t="shared" si="5"/>
        <v>0</v>
      </c>
    </row>
    <row r="15" spans="1:62" ht="15">
      <c r="A15" s="60" t="s">
        <v>140</v>
      </c>
      <c r="B15" s="64" t="s">
        <v>10</v>
      </c>
      <c r="C15" s="58"/>
      <c r="E15" s="27">
        <v>65</v>
      </c>
      <c r="G15" s="58"/>
      <c r="I15" s="58"/>
      <c r="K15" s="58"/>
      <c r="M15" s="58"/>
      <c r="O15" s="58"/>
      <c r="Q15" s="58"/>
      <c r="S15" s="58"/>
      <c r="U15" s="58"/>
      <c r="W15" s="58"/>
      <c r="X15" s="23"/>
      <c r="Y15" s="58"/>
      <c r="AA15" s="58"/>
      <c r="AC15" s="58"/>
      <c r="AE15" s="58"/>
      <c r="AG15" s="62">
        <v>48</v>
      </c>
      <c r="AI15" s="62" t="s">
        <v>330</v>
      </c>
      <c r="AK15" s="62"/>
      <c r="AM15" s="62">
        <v>50</v>
      </c>
      <c r="AO15" s="62">
        <v>45</v>
      </c>
      <c r="AQ15" s="58">
        <v>37</v>
      </c>
      <c r="BC15" s="58">
        <v>7</v>
      </c>
      <c r="BD15" s="57">
        <v>36</v>
      </c>
      <c r="BE15" s="58">
        <f t="shared" si="0"/>
        <v>36</v>
      </c>
      <c r="BF15" s="58">
        <f t="shared" si="1"/>
        <v>0</v>
      </c>
      <c r="BG15" s="58">
        <f t="shared" si="2"/>
        <v>0</v>
      </c>
      <c r="BH15" s="58">
        <f t="shared" si="3"/>
        <v>0</v>
      </c>
      <c r="BI15" s="58">
        <f t="shared" si="4"/>
        <v>0</v>
      </c>
      <c r="BJ15" s="26">
        <f t="shared" si="5"/>
        <v>36</v>
      </c>
    </row>
    <row r="16" spans="1:62" ht="15">
      <c r="A16" s="60" t="s">
        <v>125</v>
      </c>
      <c r="B16" s="64" t="s">
        <v>3</v>
      </c>
      <c r="C16" s="22"/>
      <c r="E16" s="25">
        <v>27</v>
      </c>
      <c r="F16" s="5">
        <v>4</v>
      </c>
      <c r="G16" s="62"/>
      <c r="I16" s="58">
        <v>7</v>
      </c>
      <c r="J16" s="5">
        <v>36</v>
      </c>
      <c r="K16" s="58"/>
      <c r="M16" s="58"/>
      <c r="O16" s="58"/>
      <c r="Q16" s="58"/>
      <c r="S16" s="58"/>
      <c r="U16" s="58"/>
      <c r="W16" s="58">
        <v>14</v>
      </c>
      <c r="X16" s="23">
        <v>18</v>
      </c>
      <c r="Y16" s="58"/>
      <c r="AA16" s="58">
        <v>5</v>
      </c>
      <c r="AB16" s="23">
        <v>45</v>
      </c>
      <c r="AC16" s="58"/>
      <c r="AE16" s="58">
        <v>12</v>
      </c>
      <c r="AF16" s="23">
        <v>22</v>
      </c>
      <c r="AG16" s="58"/>
      <c r="AI16" s="58"/>
      <c r="AK16" s="58">
        <v>6</v>
      </c>
      <c r="AL16" s="23">
        <v>40</v>
      </c>
      <c r="AM16" s="58"/>
      <c r="AO16" s="58"/>
      <c r="AS16" s="58" t="s">
        <v>19</v>
      </c>
      <c r="BE16" s="58">
        <f t="shared" si="0"/>
        <v>165</v>
      </c>
      <c r="BF16" s="58">
        <f t="shared" si="1"/>
        <v>165</v>
      </c>
      <c r="BG16" s="58">
        <f t="shared" si="2"/>
        <v>0</v>
      </c>
      <c r="BH16" s="58">
        <f t="shared" si="3"/>
        <v>0</v>
      </c>
      <c r="BI16" s="58">
        <f t="shared" si="4"/>
        <v>0</v>
      </c>
      <c r="BJ16" s="26">
        <f t="shared" si="5"/>
        <v>0</v>
      </c>
    </row>
    <row r="17" spans="1:62" ht="15">
      <c r="A17" s="45" t="s">
        <v>319</v>
      </c>
      <c r="B17" s="64" t="s">
        <v>5</v>
      </c>
      <c r="C17" s="22"/>
      <c r="E17" s="58"/>
      <c r="G17" s="58" t="s">
        <v>19</v>
      </c>
      <c r="I17" s="58"/>
      <c r="K17" s="58"/>
      <c r="M17" s="58"/>
      <c r="O17" s="58"/>
      <c r="Q17" s="58" t="s">
        <v>19</v>
      </c>
      <c r="S17" s="58"/>
      <c r="U17" s="58"/>
      <c r="W17" s="58"/>
      <c r="X17" s="23"/>
      <c r="Y17" s="58">
        <v>26</v>
      </c>
      <c r="Z17" s="17">
        <v>5</v>
      </c>
      <c r="AA17" s="58"/>
      <c r="AC17" s="58"/>
      <c r="AE17" s="58"/>
      <c r="AG17" s="58"/>
      <c r="AI17" s="58"/>
      <c r="AK17" s="58"/>
      <c r="AM17" s="58"/>
      <c r="AO17" s="58"/>
      <c r="AU17" s="58">
        <v>16</v>
      </c>
      <c r="AV17" s="57">
        <v>15</v>
      </c>
      <c r="BE17" s="58">
        <f t="shared" si="0"/>
        <v>20</v>
      </c>
      <c r="BF17" s="58">
        <f t="shared" si="1"/>
        <v>0</v>
      </c>
      <c r="BG17" s="58">
        <f t="shared" si="2"/>
        <v>20</v>
      </c>
      <c r="BH17" s="58">
        <f t="shared" si="3"/>
        <v>0</v>
      </c>
      <c r="BI17" s="58">
        <f t="shared" si="4"/>
        <v>0</v>
      </c>
      <c r="BJ17" s="26">
        <f t="shared" si="5"/>
        <v>0</v>
      </c>
    </row>
    <row r="18" spans="1:62" ht="15">
      <c r="A18" s="60" t="s">
        <v>30</v>
      </c>
      <c r="B18" s="64" t="s">
        <v>10</v>
      </c>
      <c r="C18" s="25">
        <v>11</v>
      </c>
      <c r="D18" s="5">
        <v>24</v>
      </c>
      <c r="E18" s="27">
        <v>54</v>
      </c>
      <c r="G18" s="58">
        <v>5</v>
      </c>
      <c r="H18" s="5">
        <v>45</v>
      </c>
      <c r="I18" s="27">
        <v>45</v>
      </c>
      <c r="K18" s="27"/>
      <c r="M18" s="27"/>
      <c r="O18" s="27"/>
      <c r="Q18" s="58">
        <v>14</v>
      </c>
      <c r="R18" s="5">
        <v>18</v>
      </c>
      <c r="S18" s="62">
        <v>45</v>
      </c>
      <c r="U18" s="62"/>
      <c r="W18" s="27" t="s">
        <v>7</v>
      </c>
      <c r="X18" s="23"/>
      <c r="Y18" s="62" t="s">
        <v>7</v>
      </c>
      <c r="AA18" s="62">
        <v>38</v>
      </c>
      <c r="AC18" s="62"/>
      <c r="AE18" s="62" t="s">
        <v>7</v>
      </c>
      <c r="AG18" s="62"/>
      <c r="AI18" s="62"/>
      <c r="AK18" s="62"/>
      <c r="AM18" s="62" t="s">
        <v>332</v>
      </c>
      <c r="AO18" s="62"/>
      <c r="AQ18" s="58">
        <v>20</v>
      </c>
      <c r="AR18" s="57">
        <v>11</v>
      </c>
      <c r="AU18" s="58">
        <v>2</v>
      </c>
      <c r="AV18" s="57">
        <v>80</v>
      </c>
      <c r="AW18" s="58">
        <v>22</v>
      </c>
      <c r="AX18" s="57">
        <v>9</v>
      </c>
      <c r="AY18" s="58">
        <v>34</v>
      </c>
      <c r="BA18" s="58">
        <v>40</v>
      </c>
      <c r="BE18" s="58">
        <f t="shared" si="0"/>
        <v>187</v>
      </c>
      <c r="BF18" s="58">
        <f t="shared" si="1"/>
        <v>0</v>
      </c>
      <c r="BG18" s="58">
        <f t="shared" si="2"/>
        <v>167</v>
      </c>
      <c r="BH18" s="58">
        <f t="shared" si="3"/>
        <v>11</v>
      </c>
      <c r="BI18" s="58">
        <f t="shared" si="4"/>
        <v>0</v>
      </c>
      <c r="BJ18" s="26">
        <f t="shared" si="5"/>
        <v>9</v>
      </c>
    </row>
    <row r="19" spans="1:62" ht="15">
      <c r="A19" s="45" t="s">
        <v>459</v>
      </c>
      <c r="B19" s="45" t="s">
        <v>14</v>
      </c>
      <c r="C19" s="22"/>
      <c r="E19" s="58"/>
      <c r="G19" s="58"/>
      <c r="I19" s="58"/>
      <c r="K19" s="58"/>
      <c r="M19" s="58"/>
      <c r="O19" s="58"/>
      <c r="Q19" s="58"/>
      <c r="S19" s="58"/>
      <c r="U19" s="62" t="s">
        <v>7</v>
      </c>
      <c r="W19" s="27">
        <v>35</v>
      </c>
      <c r="X19" s="23"/>
      <c r="Y19" s="62">
        <v>52</v>
      </c>
      <c r="AA19" s="62">
        <v>54</v>
      </c>
      <c r="AC19" s="62"/>
      <c r="AE19" s="62"/>
      <c r="AG19" s="62"/>
      <c r="AI19" s="62"/>
      <c r="AK19" s="62"/>
      <c r="AM19" s="62"/>
      <c r="AO19" s="62"/>
      <c r="BE19" s="58">
        <f t="shared" si="0"/>
        <v>0</v>
      </c>
      <c r="BF19" s="58">
        <f t="shared" si="1"/>
        <v>0</v>
      </c>
      <c r="BG19" s="58">
        <f t="shared" si="2"/>
        <v>0</v>
      </c>
      <c r="BH19" s="58">
        <f t="shared" si="3"/>
        <v>0</v>
      </c>
      <c r="BI19" s="58">
        <f t="shared" si="4"/>
        <v>0</v>
      </c>
      <c r="BJ19" s="26">
        <f t="shared" si="5"/>
        <v>0</v>
      </c>
    </row>
    <row r="20" spans="1:62" s="64" customFormat="1" ht="15">
      <c r="A20" s="45" t="s">
        <v>320</v>
      </c>
      <c r="B20" s="64" t="s">
        <v>15</v>
      </c>
      <c r="C20" s="58"/>
      <c r="D20" s="57"/>
      <c r="E20" s="22"/>
      <c r="F20" s="57"/>
      <c r="G20" s="27">
        <v>51</v>
      </c>
      <c r="H20" s="57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58"/>
      <c r="AB20" s="57"/>
      <c r="AC20" s="58"/>
      <c r="AD20" s="57"/>
      <c r="AE20" s="58"/>
      <c r="AF20" s="57"/>
      <c r="AG20" s="58"/>
      <c r="AH20" s="57"/>
      <c r="AI20" s="58"/>
      <c r="AJ20" s="57"/>
      <c r="AK20" s="58"/>
      <c r="AL20" s="57"/>
      <c r="AM20" s="58"/>
      <c r="AN20" s="57"/>
      <c r="AO20" s="58"/>
      <c r="AP20" s="57"/>
      <c r="AQ20" s="58"/>
      <c r="AR20" s="57"/>
      <c r="AS20" s="58"/>
      <c r="AT20" s="57"/>
      <c r="AU20" s="58"/>
      <c r="AV20" s="57"/>
      <c r="AW20" s="58"/>
      <c r="AX20" s="57"/>
      <c r="AY20" s="58"/>
      <c r="AZ20" s="57"/>
      <c r="BA20" s="58"/>
      <c r="BB20" s="57"/>
      <c r="BC20" s="58"/>
      <c r="BD20" s="57"/>
      <c r="BE20" s="58">
        <f t="shared" si="0"/>
        <v>0</v>
      </c>
      <c r="BF20" s="58">
        <f t="shared" si="1"/>
        <v>0</v>
      </c>
      <c r="BG20" s="58">
        <f t="shared" si="2"/>
        <v>0</v>
      </c>
      <c r="BH20" s="58">
        <f t="shared" si="3"/>
        <v>0</v>
      </c>
      <c r="BI20" s="58">
        <f t="shared" si="4"/>
        <v>0</v>
      </c>
      <c r="BJ20" s="26">
        <f t="shared" si="5"/>
        <v>0</v>
      </c>
    </row>
    <row r="21" spans="1:62" ht="15">
      <c r="A21" s="28" t="s">
        <v>321</v>
      </c>
      <c r="B21" s="64" t="s">
        <v>166</v>
      </c>
      <c r="C21" s="22"/>
      <c r="E21" s="58"/>
      <c r="G21" s="27" t="s">
        <v>7</v>
      </c>
      <c r="I21" s="58"/>
      <c r="K21" s="58"/>
      <c r="M21" s="58"/>
      <c r="O21" s="58"/>
      <c r="Q21" s="58"/>
      <c r="S21" s="58"/>
      <c r="U21" s="58"/>
      <c r="W21" s="58"/>
      <c r="X21" s="23"/>
      <c r="Y21" s="58"/>
      <c r="AA21" s="58"/>
      <c r="AC21" s="58"/>
      <c r="AE21" s="58"/>
      <c r="AG21" s="58"/>
      <c r="AI21" s="58"/>
      <c r="AK21" s="58"/>
      <c r="AM21" s="58"/>
      <c r="AO21" s="58"/>
      <c r="BE21" s="58">
        <f t="shared" si="0"/>
        <v>0</v>
      </c>
      <c r="BF21" s="58">
        <f t="shared" si="1"/>
        <v>0</v>
      </c>
      <c r="BG21" s="58">
        <f t="shared" si="2"/>
        <v>0</v>
      </c>
      <c r="BH21" s="58">
        <f t="shared" si="3"/>
        <v>0</v>
      </c>
      <c r="BI21" s="58">
        <f t="shared" si="4"/>
        <v>0</v>
      </c>
      <c r="BJ21" s="26">
        <f t="shared" si="5"/>
        <v>0</v>
      </c>
    </row>
    <row r="22" spans="1:62" ht="15">
      <c r="A22" s="61" t="s">
        <v>147</v>
      </c>
      <c r="B22" s="64" t="s">
        <v>110</v>
      </c>
      <c r="C22" s="22"/>
      <c r="E22" s="27" t="s">
        <v>7</v>
      </c>
      <c r="G22" s="58"/>
      <c r="I22" s="58"/>
      <c r="K22" s="58"/>
      <c r="M22" s="58"/>
      <c r="O22" s="58"/>
      <c r="Q22" s="58"/>
      <c r="S22" s="58"/>
      <c r="U22" s="58"/>
      <c r="W22" s="58"/>
      <c r="Y22" s="58"/>
      <c r="AA22" s="58"/>
      <c r="AC22" s="58"/>
      <c r="AE22" s="58"/>
      <c r="AG22" s="58"/>
      <c r="AI22" s="58"/>
      <c r="AK22" s="58"/>
      <c r="AM22" s="58"/>
      <c r="AO22" s="58"/>
      <c r="BE22" s="58">
        <f t="shared" si="0"/>
        <v>0</v>
      </c>
      <c r="BF22" s="58">
        <f t="shared" si="1"/>
        <v>0</v>
      </c>
      <c r="BG22" s="58">
        <f t="shared" si="2"/>
        <v>0</v>
      </c>
      <c r="BH22" s="58">
        <f t="shared" si="3"/>
        <v>0</v>
      </c>
      <c r="BI22" s="58">
        <f t="shared" si="4"/>
        <v>0</v>
      </c>
      <c r="BJ22" s="26">
        <f t="shared" si="5"/>
        <v>0</v>
      </c>
    </row>
    <row r="23" spans="1:62" ht="15">
      <c r="A23" s="60" t="s">
        <v>123</v>
      </c>
      <c r="B23" s="64" t="s">
        <v>13</v>
      </c>
      <c r="C23" s="58"/>
      <c r="E23" s="25">
        <v>10</v>
      </c>
      <c r="F23" s="5">
        <v>26</v>
      </c>
      <c r="G23" s="62"/>
      <c r="I23" s="58">
        <v>11</v>
      </c>
      <c r="J23" s="5">
        <v>24</v>
      </c>
      <c r="K23" s="58"/>
      <c r="M23" s="58"/>
      <c r="O23" s="58"/>
      <c r="Q23" s="58"/>
      <c r="S23" s="58"/>
      <c r="U23" s="58"/>
      <c r="W23" s="58">
        <v>27</v>
      </c>
      <c r="X23" s="19">
        <v>4</v>
      </c>
      <c r="Y23" s="58"/>
      <c r="AA23" s="58">
        <v>17</v>
      </c>
      <c r="AB23" s="23">
        <v>14</v>
      </c>
      <c r="AC23" s="58"/>
      <c r="AE23" s="62" t="s">
        <v>7</v>
      </c>
      <c r="AG23" s="62"/>
      <c r="AI23" s="62"/>
      <c r="AK23" s="58">
        <v>15</v>
      </c>
      <c r="AL23" s="23">
        <v>16</v>
      </c>
      <c r="AM23" s="62"/>
      <c r="AO23" s="62"/>
      <c r="AS23" s="58" t="s">
        <v>19</v>
      </c>
      <c r="BE23" s="58">
        <f t="shared" si="0"/>
        <v>84</v>
      </c>
      <c r="BF23" s="58">
        <f t="shared" si="1"/>
        <v>84</v>
      </c>
      <c r="BG23" s="58">
        <f t="shared" si="2"/>
        <v>0</v>
      </c>
      <c r="BH23" s="58">
        <f t="shared" si="3"/>
        <v>0</v>
      </c>
      <c r="BI23" s="58">
        <f t="shared" si="4"/>
        <v>0</v>
      </c>
      <c r="BJ23" s="26">
        <f t="shared" si="5"/>
        <v>0</v>
      </c>
    </row>
    <row r="24" spans="1:62" ht="15">
      <c r="A24" s="45" t="s">
        <v>472</v>
      </c>
      <c r="B24" s="45" t="s">
        <v>17</v>
      </c>
      <c r="C24" s="22"/>
      <c r="E24" s="58"/>
      <c r="G24" s="58"/>
      <c r="I24" s="58"/>
      <c r="K24" s="58"/>
      <c r="M24" s="58"/>
      <c r="O24" s="58"/>
      <c r="Q24" s="58"/>
      <c r="S24" s="58"/>
      <c r="U24" s="58"/>
      <c r="W24" s="62"/>
      <c r="Y24" s="62">
        <v>51</v>
      </c>
      <c r="AA24" s="62"/>
      <c r="AC24" s="62"/>
      <c r="AE24" s="62"/>
      <c r="AG24" s="62"/>
      <c r="AI24" s="62"/>
      <c r="AK24" s="62"/>
      <c r="AM24" s="62"/>
      <c r="AO24" s="62"/>
      <c r="BE24" s="58">
        <f t="shared" si="0"/>
        <v>0</v>
      </c>
      <c r="BF24" s="58">
        <f t="shared" si="1"/>
        <v>0</v>
      </c>
      <c r="BG24" s="58">
        <f t="shared" si="2"/>
        <v>0</v>
      </c>
      <c r="BH24" s="58">
        <f t="shared" si="3"/>
        <v>0</v>
      </c>
      <c r="BI24" s="58">
        <f t="shared" si="4"/>
        <v>0</v>
      </c>
      <c r="BJ24" s="26">
        <f t="shared" si="5"/>
        <v>0</v>
      </c>
    </row>
    <row r="25" spans="1:62" ht="15">
      <c r="A25" s="60" t="s">
        <v>539</v>
      </c>
      <c r="B25" s="60" t="s">
        <v>10</v>
      </c>
      <c r="C25" s="22"/>
      <c r="E25" s="58"/>
      <c r="G25" s="58"/>
      <c r="I25" s="58"/>
      <c r="K25" s="58"/>
      <c r="M25" s="58"/>
      <c r="O25" s="58"/>
      <c r="Q25" s="58"/>
      <c r="S25" s="58"/>
      <c r="U25" s="58"/>
      <c r="W25" s="58"/>
      <c r="Y25" s="58"/>
      <c r="AA25" s="58"/>
      <c r="AC25" s="58"/>
      <c r="AE25" s="58"/>
      <c r="AG25" s="62">
        <v>44</v>
      </c>
      <c r="AI25" s="62">
        <v>33</v>
      </c>
      <c r="AK25" s="62"/>
      <c r="AM25" s="62">
        <v>40</v>
      </c>
      <c r="AO25" s="62">
        <v>41</v>
      </c>
      <c r="AP25" s="44"/>
      <c r="AQ25" s="58" t="s">
        <v>332</v>
      </c>
      <c r="BE25" s="58">
        <f t="shared" si="0"/>
        <v>0</v>
      </c>
      <c r="BF25" s="58">
        <f t="shared" si="1"/>
        <v>0</v>
      </c>
      <c r="BG25" s="58">
        <f t="shared" si="2"/>
        <v>0</v>
      </c>
      <c r="BH25" s="58">
        <f t="shared" si="3"/>
        <v>0</v>
      </c>
      <c r="BI25" s="58">
        <f t="shared" si="4"/>
        <v>0</v>
      </c>
      <c r="BJ25" s="26">
        <f t="shared" si="5"/>
        <v>0</v>
      </c>
    </row>
    <row r="26" spans="1:62" ht="15">
      <c r="A26" s="60" t="s">
        <v>541</v>
      </c>
      <c r="B26" s="60" t="s">
        <v>538</v>
      </c>
      <c r="C26" s="22"/>
      <c r="E26" s="58"/>
      <c r="G26" s="58"/>
      <c r="I26" s="58"/>
      <c r="K26" s="58"/>
      <c r="M26" s="58"/>
      <c r="O26" s="58"/>
      <c r="Q26" s="58"/>
      <c r="S26" s="58"/>
      <c r="U26" s="58"/>
      <c r="W26" s="58"/>
      <c r="Y26" s="58"/>
      <c r="AA26" s="58"/>
      <c r="AC26" s="58"/>
      <c r="AE26" s="58"/>
      <c r="AG26" s="62">
        <v>49</v>
      </c>
      <c r="AI26" s="62" t="s">
        <v>332</v>
      </c>
      <c r="AK26" s="62"/>
      <c r="AM26" s="62" t="s">
        <v>332</v>
      </c>
      <c r="AO26" s="62">
        <v>43</v>
      </c>
      <c r="AP26" s="44"/>
      <c r="AQ26" s="58" t="s">
        <v>332</v>
      </c>
      <c r="AW26" s="62" t="s">
        <v>7</v>
      </c>
      <c r="AY26" s="58" t="s">
        <v>332</v>
      </c>
      <c r="BA26" s="58">
        <v>47</v>
      </c>
      <c r="BC26" s="58">
        <v>30</v>
      </c>
      <c r="BD26" s="57">
        <v>1</v>
      </c>
      <c r="BE26" s="58">
        <f t="shared" si="0"/>
        <v>1</v>
      </c>
      <c r="BF26" s="58">
        <f t="shared" si="1"/>
        <v>0</v>
      </c>
      <c r="BG26" s="58">
        <f t="shared" si="2"/>
        <v>0</v>
      </c>
      <c r="BH26" s="58">
        <f t="shared" si="3"/>
        <v>0</v>
      </c>
      <c r="BI26" s="58">
        <f t="shared" si="4"/>
        <v>0</v>
      </c>
      <c r="BJ26" s="26">
        <f t="shared" si="5"/>
        <v>1</v>
      </c>
    </row>
    <row r="27" spans="1:62" ht="15">
      <c r="A27" s="45" t="s">
        <v>379</v>
      </c>
      <c r="B27" s="45" t="s">
        <v>11</v>
      </c>
      <c r="C27" s="22"/>
      <c r="E27" s="58"/>
      <c r="G27" s="58"/>
      <c r="I27" s="58"/>
      <c r="K27" s="25">
        <v>25</v>
      </c>
      <c r="L27" s="5">
        <v>6</v>
      </c>
      <c r="M27" s="25">
        <v>25</v>
      </c>
      <c r="N27" s="5">
        <v>6</v>
      </c>
      <c r="O27" s="58">
        <v>20</v>
      </c>
      <c r="P27" s="5">
        <v>11</v>
      </c>
      <c r="Q27" s="62">
        <v>58</v>
      </c>
      <c r="S27" s="62">
        <v>40</v>
      </c>
      <c r="U27" s="62">
        <v>34</v>
      </c>
      <c r="W27" s="62"/>
      <c r="Y27" s="62"/>
      <c r="AA27" s="62"/>
      <c r="AC27" s="62"/>
      <c r="AE27" s="62"/>
      <c r="AG27" s="62">
        <v>34</v>
      </c>
      <c r="AI27" s="62">
        <v>31</v>
      </c>
      <c r="AK27" s="62"/>
      <c r="AM27" s="58">
        <v>21</v>
      </c>
      <c r="AN27" s="23">
        <v>10</v>
      </c>
      <c r="AO27" s="58">
        <v>17</v>
      </c>
      <c r="AP27" s="44">
        <v>14</v>
      </c>
      <c r="AQ27" s="58" t="s">
        <v>332</v>
      </c>
      <c r="AW27" s="58">
        <v>32</v>
      </c>
      <c r="AY27" s="58">
        <v>5</v>
      </c>
      <c r="AZ27" s="57">
        <v>45</v>
      </c>
      <c r="BA27" s="58">
        <v>33</v>
      </c>
      <c r="BC27" s="58">
        <v>20</v>
      </c>
      <c r="BD27" s="57">
        <v>11</v>
      </c>
      <c r="BE27" s="58">
        <f t="shared" si="0"/>
        <v>103</v>
      </c>
      <c r="BF27" s="58">
        <f t="shared" si="1"/>
        <v>0</v>
      </c>
      <c r="BG27" s="58">
        <f t="shared" si="2"/>
        <v>0</v>
      </c>
      <c r="BH27" s="58">
        <f t="shared" si="3"/>
        <v>21</v>
      </c>
      <c r="BI27" s="58">
        <f t="shared" si="4"/>
        <v>71</v>
      </c>
      <c r="BJ27" s="26">
        <f t="shared" si="5"/>
        <v>11</v>
      </c>
    </row>
    <row r="28" spans="1:62" ht="15">
      <c r="A28" s="45" t="s">
        <v>336</v>
      </c>
      <c r="B28" s="64" t="s">
        <v>10</v>
      </c>
      <c r="C28" s="22"/>
      <c r="E28" s="58"/>
      <c r="G28" s="58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8">
        <v>25</v>
      </c>
      <c r="AB28" s="23">
        <v>6</v>
      </c>
      <c r="AC28" s="58"/>
      <c r="AE28" s="62" t="s">
        <v>7</v>
      </c>
      <c r="AG28" s="62"/>
      <c r="AI28" s="62"/>
      <c r="AK28" s="62" t="s">
        <v>7</v>
      </c>
      <c r="AM28" s="62"/>
      <c r="AO28" s="62"/>
      <c r="AS28" s="62">
        <v>40</v>
      </c>
      <c r="BE28" s="58">
        <f t="shared" si="0"/>
        <v>6</v>
      </c>
      <c r="BF28" s="58">
        <f t="shared" si="1"/>
        <v>6</v>
      </c>
      <c r="BG28" s="58">
        <f t="shared" si="2"/>
        <v>0</v>
      </c>
      <c r="BH28" s="58">
        <f t="shared" si="3"/>
        <v>0</v>
      </c>
      <c r="BI28" s="58">
        <f t="shared" si="4"/>
        <v>0</v>
      </c>
      <c r="BJ28" s="26">
        <f t="shared" si="5"/>
        <v>0</v>
      </c>
    </row>
    <row r="29" spans="1:62" ht="15">
      <c r="A29" s="60" t="s">
        <v>76</v>
      </c>
      <c r="B29" s="64" t="s">
        <v>10</v>
      </c>
      <c r="C29" s="27">
        <v>45</v>
      </c>
      <c r="E29" s="58"/>
      <c r="G29" s="62"/>
      <c r="I29" s="62"/>
      <c r="K29" s="27">
        <v>50</v>
      </c>
      <c r="M29" s="27">
        <v>39</v>
      </c>
      <c r="O29" s="27" t="s">
        <v>332</v>
      </c>
      <c r="Q29" s="62">
        <v>35</v>
      </c>
      <c r="S29" s="62">
        <v>44</v>
      </c>
      <c r="U29" s="58">
        <v>23</v>
      </c>
      <c r="V29" s="15">
        <v>8</v>
      </c>
      <c r="W29" s="62"/>
      <c r="Y29" s="62" t="s">
        <v>7</v>
      </c>
      <c r="AA29" s="62"/>
      <c r="AC29" s="62"/>
      <c r="AE29" s="62"/>
      <c r="AG29" s="58">
        <v>21</v>
      </c>
      <c r="AH29" s="23">
        <v>10</v>
      </c>
      <c r="AI29" s="58">
        <v>22</v>
      </c>
      <c r="AJ29" s="23">
        <v>9</v>
      </c>
      <c r="AK29" s="58"/>
      <c r="AM29" s="58">
        <v>15</v>
      </c>
      <c r="AN29" s="23">
        <v>16</v>
      </c>
      <c r="AO29" s="58">
        <v>29</v>
      </c>
      <c r="AP29" s="23">
        <v>2</v>
      </c>
      <c r="AQ29" s="58">
        <v>10</v>
      </c>
      <c r="AR29" s="57">
        <v>26</v>
      </c>
      <c r="AW29" s="58">
        <v>10</v>
      </c>
      <c r="AX29" s="57">
        <v>26</v>
      </c>
      <c r="AY29" s="58">
        <v>31</v>
      </c>
      <c r="BA29" s="58">
        <v>26</v>
      </c>
      <c r="BB29" s="57">
        <v>5</v>
      </c>
      <c r="BC29" s="58">
        <v>32</v>
      </c>
      <c r="BE29" s="58">
        <f t="shared" si="0"/>
        <v>102</v>
      </c>
      <c r="BF29" s="58">
        <f t="shared" si="1"/>
        <v>0</v>
      </c>
      <c r="BG29" s="58">
        <f t="shared" si="2"/>
        <v>0</v>
      </c>
      <c r="BH29" s="58">
        <f t="shared" si="3"/>
        <v>56</v>
      </c>
      <c r="BI29" s="58">
        <f t="shared" si="4"/>
        <v>12</v>
      </c>
      <c r="BJ29" s="26">
        <f t="shared" si="5"/>
        <v>34</v>
      </c>
    </row>
    <row r="30" spans="1:62" ht="15">
      <c r="A30" s="60" t="s">
        <v>47</v>
      </c>
      <c r="B30" s="64" t="s">
        <v>10</v>
      </c>
      <c r="C30" s="27">
        <v>32</v>
      </c>
      <c r="E30" s="27">
        <v>37</v>
      </c>
      <c r="G30" s="58">
        <v>24</v>
      </c>
      <c r="H30" s="5">
        <v>7</v>
      </c>
      <c r="I30" s="58">
        <v>26</v>
      </c>
      <c r="J30" s="5">
        <v>5</v>
      </c>
      <c r="K30" s="58"/>
      <c r="M30" s="58"/>
      <c r="O30" s="58"/>
      <c r="Q30" s="62">
        <v>38</v>
      </c>
      <c r="S30" s="62"/>
      <c r="U30" s="62"/>
      <c r="W30" s="58">
        <v>17</v>
      </c>
      <c r="X30" s="19">
        <v>14</v>
      </c>
      <c r="Y30" s="58">
        <v>25</v>
      </c>
      <c r="Z30" s="17">
        <v>6</v>
      </c>
      <c r="AA30" s="62" t="s">
        <v>7</v>
      </c>
      <c r="AC30" s="62"/>
      <c r="AE30" s="62" t="s">
        <v>7</v>
      </c>
      <c r="AG30" s="62"/>
      <c r="AI30" s="62"/>
      <c r="AK30" s="58">
        <v>21</v>
      </c>
      <c r="AL30" s="23">
        <v>10</v>
      </c>
      <c r="AM30" s="62"/>
      <c r="AO30" s="62"/>
      <c r="AS30" s="58" t="s">
        <v>19</v>
      </c>
      <c r="AU30" s="58">
        <v>8</v>
      </c>
      <c r="AV30" s="57">
        <v>32</v>
      </c>
      <c r="BE30" s="58">
        <f t="shared" si="0"/>
        <v>74</v>
      </c>
      <c r="BF30" s="58">
        <f t="shared" si="1"/>
        <v>29</v>
      </c>
      <c r="BG30" s="58">
        <f t="shared" si="2"/>
        <v>45</v>
      </c>
      <c r="BH30" s="58">
        <f t="shared" si="3"/>
        <v>0</v>
      </c>
      <c r="BI30" s="58">
        <f t="shared" si="4"/>
        <v>0</v>
      </c>
      <c r="BJ30" s="26">
        <f t="shared" si="5"/>
        <v>0</v>
      </c>
    </row>
    <row r="31" spans="1:62" ht="15">
      <c r="A31" s="64" t="s">
        <v>139</v>
      </c>
      <c r="B31" s="64" t="s">
        <v>5</v>
      </c>
      <c r="C31" s="22"/>
      <c r="E31" s="25">
        <v>26</v>
      </c>
      <c r="F31" s="5">
        <v>5</v>
      </c>
      <c r="G31" s="58"/>
      <c r="I31" s="58">
        <v>21</v>
      </c>
      <c r="J31" s="5">
        <v>10</v>
      </c>
      <c r="K31" s="58"/>
      <c r="M31" s="58"/>
      <c r="O31" s="58"/>
      <c r="Q31" s="58"/>
      <c r="S31" s="58"/>
      <c r="U31" s="58"/>
      <c r="W31" s="27" t="s">
        <v>7</v>
      </c>
      <c r="Y31" s="58"/>
      <c r="AA31" s="58"/>
      <c r="AC31" s="58"/>
      <c r="AE31" s="58"/>
      <c r="AG31" s="58"/>
      <c r="AI31" s="58"/>
      <c r="AK31" s="62" t="s">
        <v>7</v>
      </c>
      <c r="AM31" s="58"/>
      <c r="AO31" s="58"/>
      <c r="AS31" s="62">
        <v>33</v>
      </c>
      <c r="BE31" s="58">
        <f t="shared" si="0"/>
        <v>15</v>
      </c>
      <c r="BF31" s="58">
        <f t="shared" si="1"/>
        <v>15</v>
      </c>
      <c r="BG31" s="58">
        <f t="shared" si="2"/>
        <v>0</v>
      </c>
      <c r="BH31" s="58">
        <f t="shared" si="3"/>
        <v>0</v>
      </c>
      <c r="BI31" s="58">
        <f t="shared" si="4"/>
        <v>0</v>
      </c>
      <c r="BJ31" s="26">
        <f t="shared" si="5"/>
        <v>0</v>
      </c>
    </row>
    <row r="32" spans="1:62" ht="15">
      <c r="A32" s="60" t="s">
        <v>127</v>
      </c>
      <c r="B32" s="64" t="s">
        <v>1</v>
      </c>
      <c r="C32" s="22"/>
      <c r="E32" s="27">
        <v>50</v>
      </c>
      <c r="G32" s="58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E32" s="58">
        <f t="shared" si="0"/>
        <v>0</v>
      </c>
      <c r="BF32" s="58">
        <f t="shared" si="1"/>
        <v>0</v>
      </c>
      <c r="BG32" s="58">
        <f t="shared" si="2"/>
        <v>0</v>
      </c>
      <c r="BH32" s="58">
        <f t="shared" si="3"/>
        <v>0</v>
      </c>
      <c r="BI32" s="58">
        <f t="shared" si="4"/>
        <v>0</v>
      </c>
      <c r="BJ32" s="26">
        <f t="shared" si="5"/>
        <v>0</v>
      </c>
    </row>
    <row r="33" spans="1:62" ht="15">
      <c r="A33" s="60" t="s">
        <v>149</v>
      </c>
      <c r="B33" s="64" t="s">
        <v>5</v>
      </c>
      <c r="C33" s="22"/>
      <c r="E33" s="27">
        <v>41</v>
      </c>
      <c r="G33" s="58"/>
      <c r="I33" s="58"/>
      <c r="K33" s="58"/>
      <c r="M33" s="58"/>
      <c r="O33" s="58"/>
      <c r="Q33" s="58"/>
      <c r="S33" s="58"/>
      <c r="U33" s="58"/>
      <c r="W33" s="58"/>
      <c r="Y33" s="58"/>
      <c r="AA33" s="62" t="s">
        <v>7</v>
      </c>
      <c r="AC33" s="62"/>
      <c r="AE33" s="62"/>
      <c r="AG33" s="62"/>
      <c r="AI33" s="62"/>
      <c r="AK33" s="62"/>
      <c r="AM33" s="62"/>
      <c r="AO33" s="62"/>
      <c r="BE33" s="58">
        <f t="shared" si="0"/>
        <v>0</v>
      </c>
      <c r="BF33" s="58">
        <f t="shared" si="1"/>
        <v>0</v>
      </c>
      <c r="BG33" s="58">
        <f t="shared" si="2"/>
        <v>0</v>
      </c>
      <c r="BH33" s="58">
        <f t="shared" si="3"/>
        <v>0</v>
      </c>
      <c r="BI33" s="58">
        <f t="shared" si="4"/>
        <v>0</v>
      </c>
      <c r="BJ33" s="26">
        <f t="shared" si="5"/>
        <v>0</v>
      </c>
    </row>
    <row r="34" spans="1:62" ht="15">
      <c r="A34" s="60" t="s">
        <v>68</v>
      </c>
      <c r="B34" s="64" t="s">
        <v>8</v>
      </c>
      <c r="C34" s="27">
        <v>31</v>
      </c>
      <c r="E34" s="22"/>
      <c r="G34" s="27" t="s">
        <v>7</v>
      </c>
      <c r="I34" s="58"/>
      <c r="K34" s="25">
        <v>24</v>
      </c>
      <c r="L34" s="5">
        <v>7</v>
      </c>
      <c r="M34" s="25">
        <v>18</v>
      </c>
      <c r="N34" s="5">
        <v>13</v>
      </c>
      <c r="O34" s="58">
        <v>10</v>
      </c>
      <c r="P34" s="5">
        <v>26</v>
      </c>
      <c r="Q34" s="62">
        <v>51</v>
      </c>
      <c r="S34" s="62" t="s">
        <v>332</v>
      </c>
      <c r="U34" s="62"/>
      <c r="W34" s="62"/>
      <c r="Y34" s="62"/>
      <c r="AA34" s="62"/>
      <c r="AC34" s="62"/>
      <c r="AE34" s="62"/>
      <c r="AG34" s="62" t="s">
        <v>330</v>
      </c>
      <c r="AI34" s="58">
        <v>24</v>
      </c>
      <c r="AJ34" s="23">
        <v>7</v>
      </c>
      <c r="AK34" s="58"/>
      <c r="AM34" s="62">
        <v>44</v>
      </c>
      <c r="AO34" s="58"/>
      <c r="AQ34" s="58">
        <v>32</v>
      </c>
      <c r="BE34" s="58">
        <f t="shared" si="0"/>
        <v>53</v>
      </c>
      <c r="BF34" s="58">
        <f t="shared" si="1"/>
        <v>0</v>
      </c>
      <c r="BG34" s="58">
        <f t="shared" si="2"/>
        <v>0</v>
      </c>
      <c r="BH34" s="58">
        <f t="shared" si="3"/>
        <v>33</v>
      </c>
      <c r="BI34" s="58">
        <f t="shared" si="4"/>
        <v>20</v>
      </c>
      <c r="BJ34" s="26">
        <f t="shared" si="5"/>
        <v>0</v>
      </c>
    </row>
    <row r="35" spans="1:62" ht="15">
      <c r="A35" s="60" t="s">
        <v>58</v>
      </c>
      <c r="B35" s="64" t="s">
        <v>14</v>
      </c>
      <c r="C35" s="27">
        <v>48</v>
      </c>
      <c r="E35" s="58"/>
      <c r="G35" s="27">
        <v>32</v>
      </c>
      <c r="I35" s="62"/>
      <c r="K35" s="62"/>
      <c r="M35" s="62"/>
      <c r="O35" s="62"/>
      <c r="Q35" s="58">
        <v>22</v>
      </c>
      <c r="R35" s="5">
        <v>9</v>
      </c>
      <c r="S35" s="58"/>
      <c r="U35" s="58"/>
      <c r="W35" s="62"/>
      <c r="Y35" s="62">
        <v>46</v>
      </c>
      <c r="AA35" s="62">
        <v>50</v>
      </c>
      <c r="AC35" s="62"/>
      <c r="AE35" s="62"/>
      <c r="AG35" s="62"/>
      <c r="AI35" s="62"/>
      <c r="AK35" s="62"/>
      <c r="AM35" s="62"/>
      <c r="AO35" s="62"/>
      <c r="AP35" s="44"/>
      <c r="AU35" s="58">
        <v>34</v>
      </c>
      <c r="BE35" s="58">
        <f t="shared" si="0"/>
        <v>9</v>
      </c>
      <c r="BF35" s="58">
        <f t="shared" si="1"/>
        <v>0</v>
      </c>
      <c r="BG35" s="58">
        <f t="shared" si="2"/>
        <v>9</v>
      </c>
      <c r="BH35" s="58">
        <f t="shared" si="3"/>
        <v>0</v>
      </c>
      <c r="BI35" s="58">
        <f t="shared" si="4"/>
        <v>0</v>
      </c>
      <c r="BJ35" s="26">
        <f t="shared" si="5"/>
        <v>0</v>
      </c>
    </row>
    <row r="36" spans="1:62" ht="15">
      <c r="A36" s="61" t="s">
        <v>615</v>
      </c>
      <c r="B36" s="64" t="s">
        <v>4</v>
      </c>
      <c r="C36" s="27"/>
      <c r="E36" s="58"/>
      <c r="G36" s="27"/>
      <c r="I36" s="62"/>
      <c r="K36" s="62"/>
      <c r="M36" s="62"/>
      <c r="O36" s="62"/>
      <c r="Q36" s="58"/>
      <c r="S36" s="58"/>
      <c r="U36" s="58"/>
      <c r="W36" s="62"/>
      <c r="Y36" s="62"/>
      <c r="AA36" s="62"/>
      <c r="AC36" s="62"/>
      <c r="AE36" s="62"/>
      <c r="AG36" s="62"/>
      <c r="AI36" s="62"/>
      <c r="AK36" s="62"/>
      <c r="AM36" s="62"/>
      <c r="AO36" s="62"/>
      <c r="AS36" s="62" t="s">
        <v>7</v>
      </c>
      <c r="BE36" s="58">
        <f t="shared" si="0"/>
        <v>0</v>
      </c>
      <c r="BF36" s="58">
        <f t="shared" si="1"/>
        <v>0</v>
      </c>
      <c r="BG36" s="58">
        <f t="shared" si="2"/>
        <v>0</v>
      </c>
      <c r="BH36" s="58">
        <f t="shared" si="3"/>
        <v>0</v>
      </c>
      <c r="BI36" s="58">
        <f t="shared" si="4"/>
        <v>0</v>
      </c>
      <c r="BJ36" s="26">
        <f t="shared" si="5"/>
        <v>0</v>
      </c>
    </row>
    <row r="37" spans="1:62" ht="15">
      <c r="A37" s="60" t="s">
        <v>141</v>
      </c>
      <c r="B37" s="64" t="s">
        <v>11</v>
      </c>
      <c r="C37" s="22"/>
      <c r="E37" s="27">
        <v>53</v>
      </c>
      <c r="G37" s="58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62">
        <v>43</v>
      </c>
      <c r="AC37" s="62"/>
      <c r="AE37" s="62">
        <v>33</v>
      </c>
      <c r="AG37" s="62"/>
      <c r="AI37" s="62"/>
      <c r="AK37" s="62" t="s">
        <v>7</v>
      </c>
      <c r="AM37" s="62"/>
      <c r="AO37" s="62"/>
      <c r="AS37" s="62">
        <v>48</v>
      </c>
      <c r="BE37" s="58">
        <f t="shared" si="0"/>
        <v>0</v>
      </c>
      <c r="BF37" s="58">
        <f t="shared" si="1"/>
        <v>0</v>
      </c>
      <c r="BG37" s="58">
        <f t="shared" si="2"/>
        <v>0</v>
      </c>
      <c r="BH37" s="58">
        <f t="shared" si="3"/>
        <v>0</v>
      </c>
      <c r="BI37" s="58">
        <f t="shared" si="4"/>
        <v>0</v>
      </c>
      <c r="BJ37" s="26">
        <f t="shared" si="5"/>
        <v>0</v>
      </c>
    </row>
    <row r="38" spans="1:62" ht="15">
      <c r="A38" s="64" t="s">
        <v>122</v>
      </c>
      <c r="B38" s="64" t="s">
        <v>13</v>
      </c>
      <c r="C38" s="58"/>
      <c r="E38" s="25" t="s">
        <v>19</v>
      </c>
      <c r="G38" s="58"/>
      <c r="I38" s="58">
        <v>20</v>
      </c>
      <c r="J38" s="5">
        <v>11</v>
      </c>
      <c r="K38" s="58"/>
      <c r="M38" s="58"/>
      <c r="O38" s="58"/>
      <c r="Q38" s="58"/>
      <c r="S38" s="58"/>
      <c r="U38" s="62">
        <v>35</v>
      </c>
      <c r="W38" s="58">
        <v>11</v>
      </c>
      <c r="X38" s="19">
        <v>24</v>
      </c>
      <c r="Y38" s="62"/>
      <c r="AA38" s="58">
        <v>12</v>
      </c>
      <c r="AB38" s="23">
        <v>22</v>
      </c>
      <c r="AC38" s="58"/>
      <c r="AE38" s="58">
        <v>16</v>
      </c>
      <c r="AF38" s="23">
        <v>15</v>
      </c>
      <c r="AG38" s="58"/>
      <c r="AI38" s="58"/>
      <c r="AK38" s="58">
        <v>13</v>
      </c>
      <c r="AL38" s="23">
        <v>20</v>
      </c>
      <c r="AM38" s="58"/>
      <c r="AO38" s="58"/>
      <c r="AS38" s="58">
        <v>10</v>
      </c>
      <c r="AT38" s="57">
        <v>26</v>
      </c>
      <c r="BE38" s="58">
        <f t="shared" si="0"/>
        <v>118</v>
      </c>
      <c r="BF38" s="58">
        <f t="shared" si="1"/>
        <v>118</v>
      </c>
      <c r="BG38" s="58">
        <f t="shared" si="2"/>
        <v>0</v>
      </c>
      <c r="BH38" s="58">
        <f t="shared" si="3"/>
        <v>0</v>
      </c>
      <c r="BI38" s="58">
        <f t="shared" si="4"/>
        <v>0</v>
      </c>
      <c r="BJ38" s="26">
        <f t="shared" si="5"/>
        <v>0</v>
      </c>
    </row>
    <row r="39" spans="1:62" ht="15">
      <c r="A39" s="60" t="s">
        <v>53</v>
      </c>
      <c r="B39" s="64" t="s">
        <v>13</v>
      </c>
      <c r="C39" s="25">
        <v>14</v>
      </c>
      <c r="D39" s="5">
        <v>18</v>
      </c>
      <c r="E39" s="25">
        <v>22</v>
      </c>
      <c r="F39" s="5">
        <v>9</v>
      </c>
      <c r="G39" s="58">
        <v>17</v>
      </c>
      <c r="H39" s="5">
        <v>14</v>
      </c>
      <c r="I39" s="27">
        <v>39</v>
      </c>
      <c r="K39" s="27"/>
      <c r="M39" s="27"/>
      <c r="O39" s="27"/>
      <c r="Q39" s="58">
        <v>21</v>
      </c>
      <c r="R39" s="5">
        <v>10</v>
      </c>
      <c r="S39" s="58"/>
      <c r="U39" s="58"/>
      <c r="W39" s="27">
        <v>31</v>
      </c>
      <c r="Y39" s="58">
        <v>27</v>
      </c>
      <c r="Z39" s="17">
        <v>4</v>
      </c>
      <c r="AA39" s="62">
        <v>37</v>
      </c>
      <c r="AC39" s="62"/>
      <c r="AE39" s="62"/>
      <c r="AG39" s="62"/>
      <c r="AI39" s="62"/>
      <c r="AK39" s="62"/>
      <c r="AM39" s="62"/>
      <c r="AO39" s="62"/>
      <c r="AS39" s="62" t="s">
        <v>7</v>
      </c>
      <c r="AU39" s="58">
        <v>39</v>
      </c>
      <c r="BE39" s="58">
        <f t="shared" si="0"/>
        <v>55</v>
      </c>
      <c r="BF39" s="58">
        <f t="shared" si="1"/>
        <v>9</v>
      </c>
      <c r="BG39" s="58">
        <f t="shared" si="2"/>
        <v>46</v>
      </c>
      <c r="BH39" s="58">
        <f t="shared" si="3"/>
        <v>0</v>
      </c>
      <c r="BI39" s="58">
        <f t="shared" si="4"/>
        <v>0</v>
      </c>
      <c r="BJ39" s="26">
        <f t="shared" si="5"/>
        <v>0</v>
      </c>
    </row>
    <row r="40" spans="1:62" ht="15">
      <c r="A40" s="61" t="s">
        <v>143</v>
      </c>
      <c r="B40" s="64" t="s">
        <v>3</v>
      </c>
      <c r="C40" s="22"/>
      <c r="E40" s="27">
        <v>38</v>
      </c>
      <c r="G40" s="24"/>
      <c r="I40" s="58"/>
      <c r="K40" s="58"/>
      <c r="M40" s="58"/>
      <c r="O40" s="58"/>
      <c r="Q40" s="58"/>
      <c r="S40" s="58"/>
      <c r="U40" s="58"/>
      <c r="W40" s="58"/>
      <c r="Y40" s="58"/>
      <c r="AA40" s="58"/>
      <c r="AC40" s="58"/>
      <c r="AE40" s="58"/>
      <c r="AG40" s="58"/>
      <c r="AI40" s="58"/>
      <c r="AK40" s="58">
        <v>24</v>
      </c>
      <c r="AL40" s="23">
        <v>7</v>
      </c>
      <c r="AM40" s="58"/>
      <c r="AO40" s="58"/>
      <c r="BE40" s="58">
        <f t="shared" si="0"/>
        <v>7</v>
      </c>
      <c r="BF40" s="58">
        <f t="shared" si="1"/>
        <v>7</v>
      </c>
      <c r="BG40" s="58">
        <f t="shared" si="2"/>
        <v>0</v>
      </c>
      <c r="BH40" s="58">
        <f t="shared" si="3"/>
        <v>0</v>
      </c>
      <c r="BI40" s="58">
        <f t="shared" si="4"/>
        <v>0</v>
      </c>
      <c r="BJ40" s="26">
        <f t="shared" si="5"/>
        <v>0</v>
      </c>
    </row>
    <row r="41" spans="1:62" ht="15">
      <c r="A41" s="45" t="s">
        <v>388</v>
      </c>
      <c r="B41" s="45" t="s">
        <v>10</v>
      </c>
      <c r="C41" s="22"/>
      <c r="E41" s="58"/>
      <c r="G41" s="58"/>
      <c r="I41" s="58"/>
      <c r="K41" s="25">
        <v>12</v>
      </c>
      <c r="L41" s="5">
        <v>22</v>
      </c>
      <c r="M41" s="25">
        <v>12</v>
      </c>
      <c r="N41" s="5">
        <v>22</v>
      </c>
      <c r="O41" s="27" t="s">
        <v>332</v>
      </c>
      <c r="Q41" s="27"/>
      <c r="S41" s="62" t="s">
        <v>332</v>
      </c>
      <c r="U41" s="62"/>
      <c r="W41" s="62"/>
      <c r="Y41" s="62"/>
      <c r="AA41" s="62"/>
      <c r="AC41" s="62"/>
      <c r="AE41" s="62"/>
      <c r="AG41" s="58">
        <v>9</v>
      </c>
      <c r="AH41" s="23">
        <v>29</v>
      </c>
      <c r="AI41" s="58">
        <v>7</v>
      </c>
      <c r="AJ41" s="23">
        <v>36</v>
      </c>
      <c r="AK41" s="58"/>
      <c r="AM41" s="62" t="s">
        <v>581</v>
      </c>
      <c r="AO41" s="58">
        <v>12</v>
      </c>
      <c r="AP41" s="23">
        <v>22</v>
      </c>
      <c r="AQ41" s="58" t="s">
        <v>332</v>
      </c>
      <c r="AY41" s="58">
        <v>15</v>
      </c>
      <c r="AZ41" s="57">
        <v>16</v>
      </c>
      <c r="BA41" s="58">
        <v>22</v>
      </c>
      <c r="BB41" s="57">
        <v>9</v>
      </c>
      <c r="BE41" s="58">
        <f t="shared" si="0"/>
        <v>156</v>
      </c>
      <c r="BF41" s="58">
        <f t="shared" si="1"/>
        <v>0</v>
      </c>
      <c r="BG41" s="58">
        <f t="shared" si="2"/>
        <v>0</v>
      </c>
      <c r="BH41" s="58">
        <f t="shared" si="3"/>
        <v>45</v>
      </c>
      <c r="BI41" s="58">
        <f t="shared" si="4"/>
        <v>111</v>
      </c>
      <c r="BJ41" s="26">
        <f t="shared" si="5"/>
        <v>0</v>
      </c>
    </row>
    <row r="42" spans="1:62" ht="15">
      <c r="A42" s="28" t="s">
        <v>477</v>
      </c>
      <c r="B42" s="45" t="s">
        <v>10</v>
      </c>
      <c r="C42" s="22"/>
      <c r="E42" s="58"/>
      <c r="G42" s="58"/>
      <c r="I42" s="58"/>
      <c r="K42" s="58"/>
      <c r="M42" s="58"/>
      <c r="O42" s="58"/>
      <c r="Q42" s="58"/>
      <c r="S42" s="58"/>
      <c r="U42" s="58"/>
      <c r="W42" s="58">
        <v>28</v>
      </c>
      <c r="X42" s="19">
        <v>3</v>
      </c>
      <c r="Y42" s="58"/>
      <c r="AA42" s="58">
        <v>26</v>
      </c>
      <c r="AB42" s="23">
        <v>5</v>
      </c>
      <c r="AC42" s="58"/>
      <c r="AE42" s="58">
        <v>26</v>
      </c>
      <c r="AG42" s="58"/>
      <c r="AI42" s="58"/>
      <c r="AK42" s="62" t="s">
        <v>7</v>
      </c>
      <c r="AM42" s="58"/>
      <c r="AO42" s="58"/>
      <c r="AS42" s="62" t="s">
        <v>7</v>
      </c>
      <c r="BE42" s="58">
        <f t="shared" si="0"/>
        <v>8</v>
      </c>
      <c r="BF42" s="58">
        <f t="shared" si="1"/>
        <v>8</v>
      </c>
      <c r="BG42" s="58">
        <f t="shared" si="2"/>
        <v>0</v>
      </c>
      <c r="BH42" s="58">
        <f t="shared" si="3"/>
        <v>0</v>
      </c>
      <c r="BI42" s="58">
        <f t="shared" si="4"/>
        <v>0</v>
      </c>
      <c r="BJ42" s="26">
        <f t="shared" si="5"/>
        <v>0</v>
      </c>
    </row>
    <row r="43" spans="1:62" ht="15">
      <c r="A43" s="61" t="s">
        <v>75</v>
      </c>
      <c r="B43" s="64" t="s">
        <v>15</v>
      </c>
      <c r="C43" s="27">
        <v>54</v>
      </c>
      <c r="E43" s="58"/>
      <c r="G43" s="58"/>
      <c r="I43" s="58"/>
      <c r="K43" s="58"/>
      <c r="M43" s="58"/>
      <c r="O43" s="58"/>
      <c r="Q43" s="58"/>
      <c r="S43" s="58"/>
      <c r="U43" s="58"/>
      <c r="W43" s="58"/>
      <c r="Y43" s="58"/>
      <c r="AA43" s="58"/>
      <c r="AC43" s="58"/>
      <c r="AE43" s="58"/>
      <c r="AG43" s="58"/>
      <c r="AI43" s="58"/>
      <c r="AK43" s="58"/>
      <c r="AM43" s="58"/>
      <c r="AO43" s="58"/>
      <c r="BE43" s="58">
        <f t="shared" si="0"/>
        <v>0</v>
      </c>
      <c r="BF43" s="58">
        <f t="shared" si="1"/>
        <v>0</v>
      </c>
      <c r="BG43" s="58">
        <f t="shared" si="2"/>
        <v>0</v>
      </c>
      <c r="BH43" s="58">
        <f t="shared" si="3"/>
        <v>0</v>
      </c>
      <c r="BI43" s="58">
        <f t="shared" si="4"/>
        <v>0</v>
      </c>
      <c r="BJ43" s="26">
        <f t="shared" si="5"/>
        <v>0</v>
      </c>
    </row>
    <row r="44" spans="1:62" ht="15">
      <c r="A44" s="64" t="s">
        <v>128</v>
      </c>
      <c r="B44" s="64" t="s">
        <v>8</v>
      </c>
      <c r="C44" s="22"/>
      <c r="E44" s="25">
        <v>18</v>
      </c>
      <c r="F44" s="5">
        <v>13</v>
      </c>
      <c r="G44" s="58"/>
      <c r="I44" s="58">
        <v>21</v>
      </c>
      <c r="J44" s="5">
        <v>10</v>
      </c>
      <c r="K44" s="58"/>
      <c r="M44" s="58"/>
      <c r="O44" s="27">
        <v>39</v>
      </c>
      <c r="Q44" s="62">
        <v>47</v>
      </c>
      <c r="S44" s="62">
        <v>31</v>
      </c>
      <c r="U44" s="58">
        <v>14</v>
      </c>
      <c r="V44" s="15">
        <v>18</v>
      </c>
      <c r="W44" s="58">
        <v>29</v>
      </c>
      <c r="X44" s="19">
        <v>2</v>
      </c>
      <c r="Y44" s="62">
        <v>43</v>
      </c>
      <c r="AA44" s="62">
        <v>34</v>
      </c>
      <c r="AC44" s="62"/>
      <c r="AE44" s="58">
        <v>14</v>
      </c>
      <c r="AF44" s="23">
        <v>18</v>
      </c>
      <c r="AG44" s="58"/>
      <c r="AI44" s="58"/>
      <c r="AK44" s="58">
        <v>16</v>
      </c>
      <c r="AL44" s="23">
        <v>15</v>
      </c>
      <c r="AM44" s="62">
        <v>38</v>
      </c>
      <c r="AO44" s="62">
        <v>42</v>
      </c>
      <c r="AQ44" s="58" t="s">
        <v>332</v>
      </c>
      <c r="AS44" s="58">
        <v>15</v>
      </c>
      <c r="AT44" s="57">
        <v>16</v>
      </c>
      <c r="AU44" s="58">
        <v>49</v>
      </c>
      <c r="AW44" s="58">
        <v>27</v>
      </c>
      <c r="AX44" s="57">
        <v>4</v>
      </c>
      <c r="AY44" s="58" t="s">
        <v>332</v>
      </c>
      <c r="BA44" s="58">
        <v>39</v>
      </c>
      <c r="BC44" s="58" t="s">
        <v>19</v>
      </c>
      <c r="BE44" s="58">
        <f t="shared" si="0"/>
        <v>96</v>
      </c>
      <c r="BF44" s="58">
        <f t="shared" si="1"/>
        <v>74</v>
      </c>
      <c r="BG44" s="58">
        <f t="shared" si="2"/>
        <v>0</v>
      </c>
      <c r="BH44" s="58">
        <f t="shared" si="3"/>
        <v>0</v>
      </c>
      <c r="BI44" s="58">
        <f t="shared" si="4"/>
        <v>0</v>
      </c>
      <c r="BJ44" s="26">
        <f t="shared" si="5"/>
        <v>22</v>
      </c>
    </row>
    <row r="45" spans="1:62" ht="15">
      <c r="A45" s="60" t="s">
        <v>73</v>
      </c>
      <c r="B45" s="64" t="s">
        <v>5</v>
      </c>
      <c r="C45" s="27">
        <v>50</v>
      </c>
      <c r="E45" s="58"/>
      <c r="G45" s="24"/>
      <c r="I45" s="58"/>
      <c r="K45" s="25">
        <v>5</v>
      </c>
      <c r="L45" s="5">
        <v>45</v>
      </c>
      <c r="M45" s="25">
        <v>9</v>
      </c>
      <c r="N45" s="5">
        <v>29</v>
      </c>
      <c r="O45" s="58">
        <v>4</v>
      </c>
      <c r="P45" s="5">
        <v>50</v>
      </c>
      <c r="Q45" s="58"/>
      <c r="S45" s="58">
        <v>7</v>
      </c>
      <c r="T45" s="15">
        <v>36</v>
      </c>
      <c r="U45" s="58">
        <v>4</v>
      </c>
      <c r="V45" s="15">
        <v>50</v>
      </c>
      <c r="W45" s="58"/>
      <c r="Y45" s="58"/>
      <c r="AA45" s="58"/>
      <c r="AC45" s="58">
        <v>5</v>
      </c>
      <c r="AD45" s="23">
        <v>30</v>
      </c>
      <c r="AE45" s="58"/>
      <c r="AG45" s="58">
        <v>3</v>
      </c>
      <c r="AH45" s="23">
        <v>60</v>
      </c>
      <c r="AI45" s="62" t="s">
        <v>332</v>
      </c>
      <c r="AK45" s="62"/>
      <c r="AM45" s="58">
        <v>3</v>
      </c>
      <c r="AN45" s="23">
        <v>60</v>
      </c>
      <c r="AO45" s="58">
        <v>9</v>
      </c>
      <c r="AP45" s="23">
        <v>29</v>
      </c>
      <c r="AQ45" s="58" t="s">
        <v>332</v>
      </c>
      <c r="AU45" s="58">
        <v>15</v>
      </c>
      <c r="AV45" s="57">
        <v>16</v>
      </c>
      <c r="AW45" s="58">
        <v>9</v>
      </c>
      <c r="AX45" s="57">
        <v>29</v>
      </c>
      <c r="AY45" s="58">
        <v>13</v>
      </c>
      <c r="AZ45" s="57">
        <v>20</v>
      </c>
      <c r="BA45" s="58">
        <v>9</v>
      </c>
      <c r="BB45" s="57">
        <v>29</v>
      </c>
      <c r="BC45" s="58">
        <v>29</v>
      </c>
      <c r="BD45" s="57">
        <v>2</v>
      </c>
      <c r="BE45" s="58">
        <f t="shared" si="0"/>
        <v>485</v>
      </c>
      <c r="BF45" s="58">
        <f t="shared" si="1"/>
        <v>0</v>
      </c>
      <c r="BG45" s="58">
        <f t="shared" si="2"/>
        <v>16</v>
      </c>
      <c r="BH45" s="58">
        <f t="shared" si="3"/>
        <v>139</v>
      </c>
      <c r="BI45" s="58">
        <f t="shared" si="4"/>
        <v>219</v>
      </c>
      <c r="BJ45" s="26">
        <f t="shared" si="5"/>
        <v>81</v>
      </c>
    </row>
    <row r="46" spans="1:62" ht="15">
      <c r="A46" s="60" t="s">
        <v>79</v>
      </c>
      <c r="B46" s="64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332</v>
      </c>
      <c r="Q46" s="27"/>
      <c r="S46" s="58">
        <v>28</v>
      </c>
      <c r="T46" s="15">
        <v>3</v>
      </c>
      <c r="U46" s="58">
        <v>19</v>
      </c>
      <c r="V46" s="15">
        <v>12</v>
      </c>
      <c r="W46" s="58">
        <v>22</v>
      </c>
      <c r="X46" s="19">
        <v>9</v>
      </c>
      <c r="Y46" s="58"/>
      <c r="AA46" s="58"/>
      <c r="AC46" s="58"/>
      <c r="AE46" s="62">
        <v>31</v>
      </c>
      <c r="AG46" s="58">
        <v>25</v>
      </c>
      <c r="AH46" s="23">
        <v>6</v>
      </c>
      <c r="AI46" s="58">
        <v>28</v>
      </c>
      <c r="AJ46" s="23">
        <v>3</v>
      </c>
      <c r="AK46" s="62">
        <v>31</v>
      </c>
      <c r="AM46" s="62">
        <v>35</v>
      </c>
      <c r="AO46" s="58">
        <v>20</v>
      </c>
      <c r="AP46" s="44">
        <v>11</v>
      </c>
      <c r="AQ46" s="58">
        <v>35</v>
      </c>
      <c r="AS46" s="62">
        <v>47</v>
      </c>
      <c r="AW46" s="58">
        <v>16</v>
      </c>
      <c r="AX46" s="57">
        <v>15</v>
      </c>
      <c r="AY46" s="58">
        <v>23</v>
      </c>
      <c r="AZ46" s="57">
        <v>8</v>
      </c>
      <c r="BA46" s="58">
        <v>35</v>
      </c>
      <c r="BC46" s="58">
        <v>17</v>
      </c>
      <c r="BD46" s="57">
        <v>14</v>
      </c>
      <c r="BE46" s="58">
        <f t="shared" si="0"/>
        <v>102</v>
      </c>
      <c r="BF46" s="58">
        <f t="shared" si="1"/>
        <v>16</v>
      </c>
      <c r="BG46" s="58">
        <f t="shared" si="2"/>
        <v>0</v>
      </c>
      <c r="BH46" s="58">
        <f t="shared" si="3"/>
        <v>3</v>
      </c>
      <c r="BI46" s="58">
        <f t="shared" si="4"/>
        <v>42</v>
      </c>
      <c r="BJ46" s="26">
        <f t="shared" si="5"/>
        <v>41</v>
      </c>
    </row>
    <row r="47" spans="1:62" ht="15">
      <c r="A47" s="60" t="s">
        <v>65</v>
      </c>
      <c r="B47" s="64" t="s">
        <v>13</v>
      </c>
      <c r="C47" s="27">
        <v>36</v>
      </c>
      <c r="E47" s="58"/>
      <c r="G47" s="27" t="s">
        <v>7</v>
      </c>
      <c r="I47" s="58"/>
      <c r="K47" s="58"/>
      <c r="M47" s="58"/>
      <c r="O47" s="58"/>
      <c r="Q47" s="58"/>
      <c r="S47" s="58"/>
      <c r="U47" s="58"/>
      <c r="W47" s="58"/>
      <c r="Y47" s="58"/>
      <c r="AA47" s="58"/>
      <c r="AC47" s="58"/>
      <c r="AE47" s="58"/>
      <c r="AG47" s="58"/>
      <c r="AI47" s="58"/>
      <c r="AK47" s="58"/>
      <c r="AM47" s="58"/>
      <c r="AO47" s="58"/>
      <c r="BE47" s="58">
        <f t="shared" si="0"/>
        <v>0</v>
      </c>
      <c r="BF47" s="58">
        <f t="shared" si="1"/>
        <v>0</v>
      </c>
      <c r="BG47" s="58">
        <f t="shared" si="2"/>
        <v>0</v>
      </c>
      <c r="BH47" s="58">
        <f t="shared" si="3"/>
        <v>0</v>
      </c>
      <c r="BI47" s="58">
        <f t="shared" si="4"/>
        <v>0</v>
      </c>
      <c r="BJ47" s="26">
        <f t="shared" si="5"/>
        <v>0</v>
      </c>
    </row>
    <row r="48" spans="1:62" ht="15">
      <c r="A48" s="60" t="s">
        <v>35</v>
      </c>
      <c r="B48" s="64" t="s">
        <v>5</v>
      </c>
      <c r="C48" s="25" t="s">
        <v>19</v>
      </c>
      <c r="E48" s="22"/>
      <c r="G48" s="58">
        <v>6</v>
      </c>
      <c r="H48" s="5">
        <v>40</v>
      </c>
      <c r="I48" s="58"/>
      <c r="K48" s="25">
        <v>10</v>
      </c>
      <c r="L48" s="5">
        <v>26</v>
      </c>
      <c r="M48" s="27" t="s">
        <v>332</v>
      </c>
      <c r="O48" s="58">
        <v>5</v>
      </c>
      <c r="P48" s="5">
        <v>45</v>
      </c>
      <c r="Q48" s="58">
        <v>9</v>
      </c>
      <c r="R48" s="5">
        <v>29</v>
      </c>
      <c r="S48" s="58">
        <v>14</v>
      </c>
      <c r="T48" s="15">
        <v>18</v>
      </c>
      <c r="U48" s="58">
        <v>24</v>
      </c>
      <c r="V48" s="15">
        <v>7</v>
      </c>
      <c r="W48" s="58"/>
      <c r="Y48" s="58">
        <v>16</v>
      </c>
      <c r="Z48" s="17">
        <v>15</v>
      </c>
      <c r="AA48" s="58"/>
      <c r="AC48" s="58">
        <v>9</v>
      </c>
      <c r="AD48" s="23">
        <v>15</v>
      </c>
      <c r="AE48" s="58"/>
      <c r="AG48" s="58">
        <v>5</v>
      </c>
      <c r="AH48" s="23">
        <v>45</v>
      </c>
      <c r="AI48" s="62" t="s">
        <v>332</v>
      </c>
      <c r="AK48" s="62"/>
      <c r="AM48" s="58">
        <v>6</v>
      </c>
      <c r="AN48" s="23">
        <v>40</v>
      </c>
      <c r="AO48" s="58">
        <v>4</v>
      </c>
      <c r="AP48" s="23">
        <v>50</v>
      </c>
      <c r="AQ48" s="58" t="s">
        <v>332</v>
      </c>
      <c r="AU48" s="58">
        <v>6</v>
      </c>
      <c r="AV48" s="57">
        <v>40</v>
      </c>
      <c r="AW48" s="58">
        <v>16</v>
      </c>
      <c r="AX48" s="57">
        <v>15</v>
      </c>
      <c r="AY48" s="58">
        <v>8</v>
      </c>
      <c r="AZ48" s="57">
        <v>32</v>
      </c>
      <c r="BA48" s="58">
        <v>16</v>
      </c>
      <c r="BB48" s="57">
        <v>15</v>
      </c>
      <c r="BC48" s="58">
        <v>10</v>
      </c>
      <c r="BD48" s="57">
        <v>26</v>
      </c>
      <c r="BE48" s="58">
        <f t="shared" si="0"/>
        <v>458</v>
      </c>
      <c r="BF48" s="58">
        <f t="shared" si="1"/>
        <v>0</v>
      </c>
      <c r="BG48" s="58">
        <f t="shared" si="2"/>
        <v>124</v>
      </c>
      <c r="BH48" s="58">
        <f t="shared" si="3"/>
        <v>100</v>
      </c>
      <c r="BI48" s="58">
        <f t="shared" si="4"/>
        <v>171</v>
      </c>
      <c r="BJ48" s="26">
        <f t="shared" si="5"/>
        <v>48</v>
      </c>
    </row>
    <row r="49" spans="1:62" ht="15">
      <c r="A49" s="45" t="s">
        <v>362</v>
      </c>
      <c r="B49" s="45" t="s">
        <v>11</v>
      </c>
      <c r="C49" s="22"/>
      <c r="E49" s="58"/>
      <c r="G49" s="58"/>
      <c r="I49" s="58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E49" s="58">
        <f t="shared" si="0"/>
        <v>0</v>
      </c>
      <c r="BF49" s="58">
        <f t="shared" si="1"/>
        <v>0</v>
      </c>
      <c r="BG49" s="58">
        <f t="shared" si="2"/>
        <v>0</v>
      </c>
      <c r="BH49" s="58">
        <f t="shared" si="3"/>
        <v>0</v>
      </c>
      <c r="BI49" s="58">
        <f t="shared" si="4"/>
        <v>0</v>
      </c>
      <c r="BJ49" s="26">
        <f t="shared" si="5"/>
        <v>0</v>
      </c>
    </row>
    <row r="50" spans="1:62" ht="15">
      <c r="A50" s="60" t="s">
        <v>66</v>
      </c>
      <c r="B50" s="64" t="s">
        <v>8</v>
      </c>
      <c r="C50" s="27">
        <v>41</v>
      </c>
      <c r="E50" s="58"/>
      <c r="G50" s="62"/>
      <c r="I50" s="62"/>
      <c r="K50" s="62"/>
      <c r="M50" s="62"/>
      <c r="O50" s="62"/>
      <c r="Q50" s="62">
        <v>50</v>
      </c>
      <c r="S50" s="62"/>
      <c r="U50" s="62"/>
      <c r="W50" s="62"/>
      <c r="Y50" s="62">
        <v>33</v>
      </c>
      <c r="AA50" s="62"/>
      <c r="AC50" s="62"/>
      <c r="AE50" s="62"/>
      <c r="AG50" s="62"/>
      <c r="AI50" s="62"/>
      <c r="AK50" s="62"/>
      <c r="AM50" s="62"/>
      <c r="AO50" s="62"/>
      <c r="AU50" s="58">
        <v>26</v>
      </c>
      <c r="AV50" s="57">
        <v>5</v>
      </c>
      <c r="BE50" s="58">
        <f t="shared" si="0"/>
        <v>5</v>
      </c>
      <c r="BF50" s="58">
        <f t="shared" si="1"/>
        <v>0</v>
      </c>
      <c r="BG50" s="58">
        <f t="shared" si="2"/>
        <v>5</v>
      </c>
      <c r="BH50" s="58">
        <f t="shared" si="3"/>
        <v>0</v>
      </c>
      <c r="BI50" s="58">
        <f t="shared" si="4"/>
        <v>0</v>
      </c>
      <c r="BJ50" s="26">
        <f t="shared" si="5"/>
        <v>0</v>
      </c>
    </row>
    <row r="51" spans="1:62" ht="15">
      <c r="A51" s="60" t="s">
        <v>56</v>
      </c>
      <c r="B51" s="64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8">
        <v>15</v>
      </c>
      <c r="J51" s="5">
        <v>16</v>
      </c>
      <c r="K51" s="58"/>
      <c r="M51" s="58"/>
      <c r="O51" s="58">
        <v>27</v>
      </c>
      <c r="P51" s="5">
        <v>4</v>
      </c>
      <c r="Q51" s="58">
        <v>5</v>
      </c>
      <c r="R51" s="5">
        <v>45</v>
      </c>
      <c r="S51" s="62">
        <v>46</v>
      </c>
      <c r="U51" s="58">
        <v>12</v>
      </c>
      <c r="V51" s="15">
        <v>22</v>
      </c>
      <c r="W51" s="27" t="s">
        <v>7</v>
      </c>
      <c r="Y51" s="58">
        <v>23</v>
      </c>
      <c r="Z51" s="17">
        <v>8</v>
      </c>
      <c r="AA51" s="62">
        <v>33</v>
      </c>
      <c r="AC51" s="62"/>
      <c r="AE51" s="62" t="s">
        <v>7</v>
      </c>
      <c r="AG51" s="62"/>
      <c r="AI51" s="58">
        <v>30</v>
      </c>
      <c r="AJ51" s="23">
        <v>1</v>
      </c>
      <c r="AK51" s="62">
        <v>33</v>
      </c>
      <c r="AM51" s="62"/>
      <c r="AO51" s="58"/>
      <c r="AP51" s="44"/>
      <c r="AS51" s="58">
        <v>7</v>
      </c>
      <c r="AT51" s="57">
        <v>36</v>
      </c>
      <c r="AU51" s="58">
        <v>29</v>
      </c>
      <c r="AV51" s="57">
        <v>2</v>
      </c>
      <c r="AW51" s="58">
        <v>19</v>
      </c>
      <c r="AX51" s="57">
        <v>12</v>
      </c>
      <c r="BA51" s="58">
        <v>36</v>
      </c>
      <c r="BC51" s="58">
        <v>17</v>
      </c>
      <c r="BD51" s="57">
        <v>14</v>
      </c>
      <c r="BE51" s="58">
        <f t="shared" si="0"/>
        <v>195</v>
      </c>
      <c r="BF51" s="58">
        <f t="shared" si="1"/>
        <v>67</v>
      </c>
      <c r="BG51" s="58">
        <f t="shared" si="2"/>
        <v>75</v>
      </c>
      <c r="BH51" s="58">
        <f t="shared" si="3"/>
        <v>5</v>
      </c>
      <c r="BI51" s="58">
        <f t="shared" si="4"/>
        <v>0</v>
      </c>
      <c r="BJ51" s="26">
        <f t="shared" si="5"/>
        <v>48</v>
      </c>
    </row>
    <row r="52" spans="1:62" ht="15">
      <c r="A52" s="60" t="s">
        <v>148</v>
      </c>
      <c r="B52" s="64" t="s">
        <v>2</v>
      </c>
      <c r="C52" s="22"/>
      <c r="E52" s="27">
        <v>51</v>
      </c>
      <c r="G52" s="58"/>
      <c r="I52" s="58"/>
      <c r="K52" s="58"/>
      <c r="M52" s="58"/>
      <c r="O52" s="58"/>
      <c r="Q52" s="58"/>
      <c r="S52" s="58"/>
      <c r="U52" s="58"/>
      <c r="W52" s="58"/>
      <c r="Y52" s="58"/>
      <c r="AA52" s="58"/>
      <c r="AC52" s="58"/>
      <c r="AE52" s="58"/>
      <c r="AG52" s="58"/>
      <c r="AI52" s="58"/>
      <c r="AK52" s="58"/>
      <c r="AM52" s="58"/>
      <c r="AO52" s="58"/>
      <c r="BE52" s="58">
        <f t="shared" si="0"/>
        <v>0</v>
      </c>
      <c r="BF52" s="58">
        <f t="shared" si="1"/>
        <v>0</v>
      </c>
      <c r="BG52" s="58">
        <f t="shared" si="2"/>
        <v>0</v>
      </c>
      <c r="BH52" s="58">
        <f t="shared" si="3"/>
        <v>0</v>
      </c>
      <c r="BI52" s="58">
        <f t="shared" si="4"/>
        <v>0</v>
      </c>
      <c r="BJ52" s="26">
        <f t="shared" si="5"/>
        <v>0</v>
      </c>
    </row>
    <row r="53" spans="1:62" ht="15">
      <c r="A53" s="60" t="s">
        <v>80</v>
      </c>
      <c r="B53" s="64" t="s">
        <v>17</v>
      </c>
      <c r="C53" s="27">
        <v>49</v>
      </c>
      <c r="E53" s="58"/>
      <c r="G53" s="58"/>
      <c r="I53" s="58"/>
      <c r="K53" s="58"/>
      <c r="M53" s="58"/>
      <c r="O53" s="58"/>
      <c r="Q53" s="58"/>
      <c r="S53" s="58"/>
      <c r="U53" s="58"/>
      <c r="W53" s="62"/>
      <c r="Y53" s="62">
        <v>42</v>
      </c>
      <c r="AA53" s="62" t="s">
        <v>7</v>
      </c>
      <c r="AC53" s="62"/>
      <c r="AE53" s="62"/>
      <c r="AG53" s="62"/>
      <c r="AI53" s="62"/>
      <c r="AK53" s="62"/>
      <c r="AM53" s="62"/>
      <c r="AO53" s="62"/>
      <c r="AU53" s="58">
        <v>32</v>
      </c>
      <c r="BE53" s="58">
        <f t="shared" si="0"/>
        <v>0</v>
      </c>
      <c r="BF53" s="58">
        <f t="shared" si="1"/>
        <v>0</v>
      </c>
      <c r="BG53" s="58">
        <f t="shared" si="2"/>
        <v>0</v>
      </c>
      <c r="BH53" s="58">
        <f t="shared" si="3"/>
        <v>0</v>
      </c>
      <c r="BI53" s="58">
        <f t="shared" si="4"/>
        <v>0</v>
      </c>
      <c r="BJ53" s="26">
        <f t="shared" si="5"/>
        <v>0</v>
      </c>
    </row>
    <row r="54" spans="1:62" ht="15">
      <c r="A54" s="61" t="s">
        <v>118</v>
      </c>
      <c r="B54" s="64" t="s">
        <v>113</v>
      </c>
      <c r="C54" s="58"/>
      <c r="E54" s="27">
        <v>66</v>
      </c>
      <c r="G54" s="58"/>
      <c r="I54" s="62"/>
      <c r="K54" s="62"/>
      <c r="M54" s="62"/>
      <c r="O54" s="62"/>
      <c r="Q54" s="62"/>
      <c r="S54" s="62"/>
      <c r="U54" s="62"/>
      <c r="W54" s="62"/>
      <c r="Y54" s="62"/>
      <c r="AA54" s="62"/>
      <c r="AC54" s="62"/>
      <c r="AE54" s="62"/>
      <c r="AG54" s="62"/>
      <c r="AI54" s="62"/>
      <c r="AK54" s="62"/>
      <c r="AM54" s="62"/>
      <c r="AO54" s="62"/>
      <c r="BE54" s="58">
        <f t="shared" si="0"/>
        <v>0</v>
      </c>
      <c r="BF54" s="58">
        <f t="shared" si="1"/>
        <v>0</v>
      </c>
      <c r="BG54" s="58">
        <f t="shared" si="2"/>
        <v>0</v>
      </c>
      <c r="BH54" s="58">
        <f t="shared" si="3"/>
        <v>0</v>
      </c>
      <c r="BI54" s="58">
        <f t="shared" si="4"/>
        <v>0</v>
      </c>
      <c r="BJ54" s="26">
        <f t="shared" si="5"/>
        <v>0</v>
      </c>
    </row>
    <row r="55" spans="1:62" ht="15">
      <c r="A55" s="45" t="s">
        <v>394</v>
      </c>
      <c r="B55" s="45" t="s">
        <v>1</v>
      </c>
      <c r="C55" s="22"/>
      <c r="E55" s="58"/>
      <c r="G55" s="58"/>
      <c r="I55" s="58"/>
      <c r="K55" s="58"/>
      <c r="M55" s="27">
        <v>44</v>
      </c>
      <c r="O55" s="27"/>
      <c r="Q55" s="27"/>
      <c r="S55" s="27"/>
      <c r="U55" s="27"/>
      <c r="W55" s="27"/>
      <c r="Y55" s="27"/>
      <c r="AA55" s="27"/>
      <c r="AC55" s="27"/>
      <c r="AE55" s="27"/>
      <c r="AG55" s="62">
        <v>43</v>
      </c>
      <c r="AI55" s="62"/>
      <c r="AK55" s="62"/>
      <c r="AM55" s="62"/>
      <c r="AO55" s="58">
        <v>25</v>
      </c>
      <c r="AP55" s="23">
        <v>6</v>
      </c>
      <c r="AQ55" s="58">
        <v>29</v>
      </c>
      <c r="AR55" s="57">
        <v>2</v>
      </c>
      <c r="AY55" s="58" t="s">
        <v>332</v>
      </c>
      <c r="BE55" s="58">
        <f t="shared" si="0"/>
        <v>8</v>
      </c>
      <c r="BF55" s="58">
        <f t="shared" si="1"/>
        <v>0</v>
      </c>
      <c r="BG55" s="58">
        <f t="shared" si="2"/>
        <v>0</v>
      </c>
      <c r="BH55" s="58">
        <f t="shared" si="3"/>
        <v>2</v>
      </c>
      <c r="BI55" s="58">
        <f t="shared" si="4"/>
        <v>6</v>
      </c>
      <c r="BJ55" s="26">
        <f t="shared" si="5"/>
        <v>0</v>
      </c>
    </row>
    <row r="56" spans="1:62" ht="15">
      <c r="A56" s="64" t="s">
        <v>124</v>
      </c>
      <c r="B56" s="64" t="s">
        <v>13</v>
      </c>
      <c r="C56" s="22"/>
      <c r="E56" s="25">
        <v>20</v>
      </c>
      <c r="F56" s="5">
        <v>11</v>
      </c>
      <c r="G56" s="58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8">
        <v>3</v>
      </c>
      <c r="AB56" s="23">
        <v>60</v>
      </c>
      <c r="AC56" s="58"/>
      <c r="AE56" s="58" t="s">
        <v>19</v>
      </c>
      <c r="AG56" s="58"/>
      <c r="AI56" s="58"/>
      <c r="AK56" s="58" t="s">
        <v>19</v>
      </c>
      <c r="AM56" s="58"/>
      <c r="AO56" s="58"/>
      <c r="AS56" s="62">
        <v>50</v>
      </c>
      <c r="BE56" s="58">
        <f t="shared" si="0"/>
        <v>71</v>
      </c>
      <c r="BF56" s="58">
        <f t="shared" si="1"/>
        <v>71</v>
      </c>
      <c r="BG56" s="58">
        <f t="shared" si="2"/>
        <v>0</v>
      </c>
      <c r="BH56" s="58">
        <f t="shared" si="3"/>
        <v>0</v>
      </c>
      <c r="BI56" s="58">
        <f t="shared" si="4"/>
        <v>0</v>
      </c>
      <c r="BJ56" s="26">
        <f t="shared" si="5"/>
        <v>0</v>
      </c>
    </row>
    <row r="57" spans="1:62" ht="15">
      <c r="A57" s="60" t="s">
        <v>39</v>
      </c>
      <c r="B57" s="64" t="s">
        <v>10</v>
      </c>
      <c r="C57" s="25">
        <v>17</v>
      </c>
      <c r="D57" s="5">
        <v>14</v>
      </c>
      <c r="E57" s="58"/>
      <c r="G57" s="27" t="s">
        <v>7</v>
      </c>
      <c r="I57" s="62"/>
      <c r="K57" s="62"/>
      <c r="M57" s="62"/>
      <c r="O57" s="62"/>
      <c r="Q57" s="58">
        <v>20</v>
      </c>
      <c r="R57" s="5">
        <v>11</v>
      </c>
      <c r="S57" s="58"/>
      <c r="U57" s="58"/>
      <c r="W57" s="58"/>
      <c r="Y57" s="58">
        <v>30</v>
      </c>
      <c r="AA57" s="58"/>
      <c r="AC57" s="58"/>
      <c r="AE57" s="58"/>
      <c r="AG57" s="58"/>
      <c r="AI57" s="58"/>
      <c r="AK57" s="58"/>
      <c r="AM57" s="62" t="s">
        <v>330</v>
      </c>
      <c r="AO57" s="58"/>
      <c r="AU57" s="58">
        <v>13</v>
      </c>
      <c r="AV57" s="57">
        <v>20</v>
      </c>
      <c r="BE57" s="58">
        <f t="shared" si="0"/>
        <v>45</v>
      </c>
      <c r="BF57" s="58">
        <f t="shared" si="1"/>
        <v>0</v>
      </c>
      <c r="BG57" s="58">
        <f t="shared" si="2"/>
        <v>45</v>
      </c>
      <c r="BH57" s="58">
        <f t="shared" si="3"/>
        <v>0</v>
      </c>
      <c r="BI57" s="58">
        <f t="shared" si="4"/>
        <v>0</v>
      </c>
      <c r="BJ57" s="26">
        <f t="shared" si="5"/>
        <v>0</v>
      </c>
    </row>
    <row r="58" spans="1:62" ht="15">
      <c r="A58" s="60" t="s">
        <v>129</v>
      </c>
      <c r="B58" s="64" t="s">
        <v>8</v>
      </c>
      <c r="C58" s="22"/>
      <c r="E58" s="27">
        <v>61</v>
      </c>
      <c r="G58" s="58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62">
        <v>45</v>
      </c>
      <c r="AC58" s="62"/>
      <c r="AE58" s="62"/>
      <c r="AG58" s="62"/>
      <c r="AI58" s="62"/>
      <c r="AK58" s="62">
        <v>41</v>
      </c>
      <c r="AM58" s="62"/>
      <c r="AO58" s="62"/>
      <c r="AS58" s="62">
        <v>35</v>
      </c>
      <c r="BE58" s="58">
        <f t="shared" si="0"/>
        <v>0</v>
      </c>
      <c r="BF58" s="58">
        <f t="shared" si="1"/>
        <v>0</v>
      </c>
      <c r="BG58" s="58">
        <f t="shared" si="2"/>
        <v>0</v>
      </c>
      <c r="BH58" s="58">
        <f t="shared" si="3"/>
        <v>0</v>
      </c>
      <c r="BI58" s="58">
        <f t="shared" si="4"/>
        <v>0</v>
      </c>
      <c r="BJ58" s="26">
        <f t="shared" si="5"/>
        <v>0</v>
      </c>
    </row>
    <row r="59" spans="1:62" ht="15">
      <c r="A59" s="45" t="s">
        <v>387</v>
      </c>
      <c r="B59" s="45" t="s">
        <v>8</v>
      </c>
      <c r="C59" s="22"/>
      <c r="E59" s="58"/>
      <c r="G59" s="58"/>
      <c r="I59" s="58"/>
      <c r="K59" s="25">
        <v>15</v>
      </c>
      <c r="L59" s="5">
        <v>16</v>
      </c>
      <c r="M59" s="25">
        <v>3</v>
      </c>
      <c r="N59" s="5">
        <v>60</v>
      </c>
      <c r="O59" s="58">
        <v>9</v>
      </c>
      <c r="P59" s="5">
        <v>29</v>
      </c>
      <c r="Q59" s="58"/>
      <c r="S59" s="62">
        <v>37</v>
      </c>
      <c r="U59" s="58">
        <v>11</v>
      </c>
      <c r="V59" s="15">
        <v>24</v>
      </c>
      <c r="W59" s="58"/>
      <c r="Y59" s="58"/>
      <c r="AA59" s="58"/>
      <c r="AC59" s="58">
        <v>9</v>
      </c>
      <c r="AD59" s="23">
        <v>15</v>
      </c>
      <c r="AE59" s="58"/>
      <c r="AG59" s="58">
        <v>7</v>
      </c>
      <c r="AH59" s="23">
        <v>36</v>
      </c>
      <c r="AI59" s="58">
        <v>3</v>
      </c>
      <c r="AJ59" s="23">
        <v>60</v>
      </c>
      <c r="AK59" s="58"/>
      <c r="AM59" s="58">
        <v>11</v>
      </c>
      <c r="AN59" s="23">
        <v>24</v>
      </c>
      <c r="AO59" s="62" t="s">
        <v>332</v>
      </c>
      <c r="AQ59" s="58">
        <v>11</v>
      </c>
      <c r="AR59" s="57">
        <v>24</v>
      </c>
      <c r="AW59" s="58">
        <v>13</v>
      </c>
      <c r="AX59" s="57">
        <v>20</v>
      </c>
      <c r="AY59" s="58">
        <v>4</v>
      </c>
      <c r="AZ59" s="57">
        <v>50</v>
      </c>
      <c r="BA59" s="58">
        <v>6</v>
      </c>
      <c r="BB59" s="57">
        <v>40</v>
      </c>
      <c r="BC59" s="58">
        <v>14</v>
      </c>
      <c r="BD59" s="57">
        <v>18</v>
      </c>
      <c r="BE59" s="58">
        <f t="shared" si="0"/>
        <v>416</v>
      </c>
      <c r="BF59" s="58">
        <f t="shared" si="1"/>
        <v>0</v>
      </c>
      <c r="BG59" s="58">
        <f t="shared" si="2"/>
        <v>0</v>
      </c>
      <c r="BH59" s="58">
        <f t="shared" si="3"/>
        <v>177</v>
      </c>
      <c r="BI59" s="58">
        <f t="shared" si="4"/>
        <v>162</v>
      </c>
      <c r="BJ59" s="26">
        <f t="shared" si="5"/>
        <v>62</v>
      </c>
    </row>
    <row r="60" spans="1:62" ht="15">
      <c r="A60" s="60" t="s">
        <v>42</v>
      </c>
      <c r="B60" s="64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8">
        <v>17</v>
      </c>
      <c r="J60" s="5">
        <v>14</v>
      </c>
      <c r="K60" s="58"/>
      <c r="M60" s="58"/>
      <c r="O60" s="58"/>
      <c r="Q60" s="62">
        <v>40</v>
      </c>
      <c r="S60" s="62"/>
      <c r="U60" s="62"/>
      <c r="W60" s="58">
        <v>15</v>
      </c>
      <c r="X60" s="19">
        <v>16</v>
      </c>
      <c r="Y60" s="62">
        <v>31</v>
      </c>
      <c r="AA60" s="58">
        <v>27</v>
      </c>
      <c r="AC60" s="58"/>
      <c r="AE60" s="62" t="s">
        <v>249</v>
      </c>
      <c r="AG60" s="62"/>
      <c r="AI60" s="62"/>
      <c r="AK60" s="58">
        <v>19</v>
      </c>
      <c r="AL60" s="23">
        <v>12</v>
      </c>
      <c r="AM60" s="62"/>
      <c r="AO60" s="62"/>
      <c r="AP60" s="44"/>
      <c r="AS60" s="58">
        <v>16</v>
      </c>
      <c r="AT60" s="57">
        <v>15</v>
      </c>
      <c r="AU60" s="58">
        <v>20</v>
      </c>
      <c r="AV60" s="57">
        <v>11</v>
      </c>
      <c r="BE60" s="58">
        <f t="shared" si="0"/>
        <v>85</v>
      </c>
      <c r="BF60" s="58">
        <f t="shared" si="1"/>
        <v>69</v>
      </c>
      <c r="BG60" s="58">
        <f t="shared" si="2"/>
        <v>16</v>
      </c>
      <c r="BH60" s="58">
        <f t="shared" si="3"/>
        <v>0</v>
      </c>
      <c r="BI60" s="58">
        <f t="shared" si="4"/>
        <v>0</v>
      </c>
      <c r="BJ60" s="26">
        <f t="shared" si="5"/>
        <v>0</v>
      </c>
    </row>
    <row r="61" spans="1:62" ht="15">
      <c r="A61" s="60" t="s">
        <v>142</v>
      </c>
      <c r="B61" s="64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62">
        <v>49</v>
      </c>
      <c r="S61" s="62"/>
      <c r="U61" s="62" t="s">
        <v>7</v>
      </c>
      <c r="W61" s="27" t="s">
        <v>7</v>
      </c>
      <c r="Y61" s="62" t="s">
        <v>7</v>
      </c>
      <c r="AA61" s="62"/>
      <c r="AC61" s="62"/>
      <c r="AE61" s="62"/>
      <c r="AG61" s="62"/>
      <c r="AI61" s="62"/>
      <c r="AK61" s="62"/>
      <c r="AM61" s="62"/>
      <c r="AO61" s="62"/>
      <c r="BE61" s="58">
        <f t="shared" si="0"/>
        <v>0</v>
      </c>
      <c r="BF61" s="58">
        <f t="shared" si="1"/>
        <v>0</v>
      </c>
      <c r="BG61" s="58">
        <f t="shared" si="2"/>
        <v>0</v>
      </c>
      <c r="BH61" s="58">
        <f t="shared" si="3"/>
        <v>0</v>
      </c>
      <c r="BI61" s="58">
        <f t="shared" si="4"/>
        <v>0</v>
      </c>
      <c r="BJ61" s="26">
        <f t="shared" si="5"/>
        <v>0</v>
      </c>
    </row>
    <row r="62" spans="1:62" ht="15">
      <c r="A62" s="60" t="s">
        <v>126</v>
      </c>
      <c r="B62" s="64" t="s">
        <v>9</v>
      </c>
      <c r="C62" s="22"/>
      <c r="E62" s="27">
        <v>62</v>
      </c>
      <c r="G62" s="58"/>
      <c r="I62" s="58">
        <v>23</v>
      </c>
      <c r="J62" s="5">
        <v>8</v>
      </c>
      <c r="K62" s="58"/>
      <c r="M62" s="58"/>
      <c r="O62" s="58"/>
      <c r="Q62" s="58"/>
      <c r="S62" s="58"/>
      <c r="U62" s="58"/>
      <c r="W62" s="27" t="s">
        <v>7</v>
      </c>
      <c r="Y62" s="58"/>
      <c r="AA62" s="62">
        <v>44</v>
      </c>
      <c r="AC62" s="62"/>
      <c r="AE62" s="62" t="s">
        <v>7</v>
      </c>
      <c r="AG62" s="62"/>
      <c r="AI62" s="62"/>
      <c r="AK62" s="58">
        <v>14</v>
      </c>
      <c r="AL62" s="23">
        <v>18</v>
      </c>
      <c r="AM62" s="62"/>
      <c r="AO62" s="62"/>
      <c r="AP62" s="44"/>
      <c r="AS62" s="58" t="s">
        <v>19</v>
      </c>
      <c r="BE62" s="58">
        <f t="shared" si="0"/>
        <v>26</v>
      </c>
      <c r="BF62" s="58">
        <f t="shared" si="1"/>
        <v>26</v>
      </c>
      <c r="BG62" s="58">
        <f t="shared" si="2"/>
        <v>0</v>
      </c>
      <c r="BH62" s="58">
        <f t="shared" si="3"/>
        <v>0</v>
      </c>
      <c r="BI62" s="58">
        <f t="shared" si="4"/>
        <v>0</v>
      </c>
      <c r="BJ62" s="26">
        <f t="shared" si="5"/>
        <v>0</v>
      </c>
    </row>
    <row r="63" spans="1:62" ht="15">
      <c r="A63" s="60" t="s">
        <v>29</v>
      </c>
      <c r="B63" s="64" t="s">
        <v>5</v>
      </c>
      <c r="C63" s="25">
        <v>10</v>
      </c>
      <c r="D63" s="5">
        <v>26</v>
      </c>
      <c r="E63" s="25">
        <v>15</v>
      </c>
      <c r="F63" s="5">
        <v>16</v>
      </c>
      <c r="G63" s="58">
        <v>4</v>
      </c>
      <c r="H63" s="5">
        <v>50</v>
      </c>
      <c r="I63" s="58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330</v>
      </c>
      <c r="Q63" s="58">
        <v>11</v>
      </c>
      <c r="R63" s="5">
        <v>24</v>
      </c>
      <c r="S63" s="58">
        <v>4</v>
      </c>
      <c r="T63" s="15">
        <v>50</v>
      </c>
      <c r="U63" s="58">
        <v>2</v>
      </c>
      <c r="V63" s="15">
        <v>80</v>
      </c>
      <c r="W63" s="58"/>
      <c r="Y63" s="58">
        <v>4</v>
      </c>
      <c r="Z63" s="17">
        <v>50</v>
      </c>
      <c r="AA63" s="58">
        <v>24</v>
      </c>
      <c r="AB63" s="23">
        <v>7</v>
      </c>
      <c r="AC63" s="58">
        <v>3</v>
      </c>
      <c r="AD63" s="23">
        <v>60</v>
      </c>
      <c r="AE63" s="58"/>
      <c r="AG63" s="58">
        <v>8</v>
      </c>
      <c r="AH63" s="23">
        <v>32</v>
      </c>
      <c r="AI63" s="58">
        <v>4</v>
      </c>
      <c r="AJ63" s="23">
        <v>50</v>
      </c>
      <c r="AK63" s="58"/>
      <c r="AM63" s="58">
        <v>30</v>
      </c>
      <c r="AN63" s="23">
        <v>1</v>
      </c>
      <c r="AO63" s="58">
        <v>10</v>
      </c>
      <c r="AP63" s="23">
        <v>26</v>
      </c>
      <c r="AQ63" s="58">
        <v>7</v>
      </c>
      <c r="AR63" s="57">
        <v>36</v>
      </c>
      <c r="AU63" s="58">
        <v>4</v>
      </c>
      <c r="AV63" s="57">
        <v>50</v>
      </c>
      <c r="AW63" s="58">
        <v>3</v>
      </c>
      <c r="AX63" s="57">
        <v>60</v>
      </c>
      <c r="AY63" s="58" t="s">
        <v>332</v>
      </c>
      <c r="BA63" s="58">
        <v>21</v>
      </c>
      <c r="BB63" s="57">
        <v>10</v>
      </c>
      <c r="BC63" s="58">
        <v>5</v>
      </c>
      <c r="BD63" s="57">
        <v>45</v>
      </c>
      <c r="BE63" s="58">
        <f t="shared" si="0"/>
        <v>793</v>
      </c>
      <c r="BF63" s="58">
        <f t="shared" si="1"/>
        <v>38</v>
      </c>
      <c r="BG63" s="58">
        <f t="shared" si="2"/>
        <v>200</v>
      </c>
      <c r="BH63" s="58">
        <f t="shared" si="3"/>
        <v>97</v>
      </c>
      <c r="BI63" s="58">
        <f t="shared" si="4"/>
        <v>213</v>
      </c>
      <c r="BJ63" s="26">
        <f t="shared" si="5"/>
        <v>185</v>
      </c>
    </row>
    <row r="64" spans="1:62" ht="15">
      <c r="A64" s="45" t="s">
        <v>372</v>
      </c>
      <c r="B64" s="45" t="s">
        <v>8</v>
      </c>
      <c r="C64" s="22"/>
      <c r="E64" s="58"/>
      <c r="G64" s="58"/>
      <c r="I64" s="58"/>
      <c r="K64" s="27">
        <v>41</v>
      </c>
      <c r="M64" s="27" t="s">
        <v>332</v>
      </c>
      <c r="O64" s="27"/>
      <c r="Q64" s="27"/>
      <c r="S64" s="62">
        <v>36</v>
      </c>
      <c r="U64" s="62">
        <v>32</v>
      </c>
      <c r="W64" s="58">
        <v>19</v>
      </c>
      <c r="X64" s="19">
        <v>12</v>
      </c>
      <c r="Y64" s="62"/>
      <c r="AA64" s="62">
        <v>47</v>
      </c>
      <c r="AC64" s="62"/>
      <c r="AE64" s="22" t="s">
        <v>7</v>
      </c>
      <c r="AG64" s="22"/>
      <c r="AI64" s="22"/>
      <c r="AK64" s="62">
        <v>45</v>
      </c>
      <c r="AM64" s="22"/>
      <c r="AO64" s="22"/>
      <c r="BE64" s="58">
        <f t="shared" si="0"/>
        <v>12</v>
      </c>
      <c r="BF64" s="58">
        <f t="shared" si="1"/>
        <v>12</v>
      </c>
      <c r="BG64" s="58">
        <f t="shared" si="2"/>
        <v>0</v>
      </c>
      <c r="BH64" s="58">
        <f t="shared" si="3"/>
        <v>0</v>
      </c>
      <c r="BI64" s="58">
        <f t="shared" si="4"/>
        <v>0</v>
      </c>
      <c r="BJ64" s="26">
        <f t="shared" si="5"/>
        <v>0</v>
      </c>
    </row>
    <row r="65" spans="1:62" ht="15">
      <c r="A65" s="61" t="s">
        <v>83</v>
      </c>
      <c r="B65" s="64" t="s">
        <v>15</v>
      </c>
      <c r="C65" s="27">
        <v>57</v>
      </c>
      <c r="E65" s="58"/>
      <c r="G65" s="58"/>
      <c r="I65" s="58"/>
      <c r="K65" s="58"/>
      <c r="M65" s="58"/>
      <c r="O65" s="58"/>
      <c r="Q65" s="58"/>
      <c r="S65" s="58"/>
      <c r="U65" s="58"/>
      <c r="W65" s="58"/>
      <c r="Y65" s="58"/>
      <c r="AA65" s="58"/>
      <c r="AC65" s="58"/>
      <c r="AE65" s="58"/>
      <c r="AG65" s="58"/>
      <c r="AI65" s="58"/>
      <c r="AK65" s="58"/>
      <c r="AM65" s="58"/>
      <c r="AO65" s="58"/>
      <c r="BE65" s="58">
        <f t="shared" si="0"/>
        <v>0</v>
      </c>
      <c r="BF65" s="58">
        <f t="shared" si="1"/>
        <v>0</v>
      </c>
      <c r="BG65" s="58">
        <f t="shared" si="2"/>
        <v>0</v>
      </c>
      <c r="BH65" s="58">
        <f t="shared" si="3"/>
        <v>0</v>
      </c>
      <c r="BI65" s="58">
        <f t="shared" si="4"/>
        <v>0</v>
      </c>
      <c r="BJ65" s="26">
        <f t="shared" si="5"/>
        <v>0</v>
      </c>
    </row>
    <row r="66" spans="1:62" ht="15">
      <c r="A66" s="60" t="s">
        <v>40</v>
      </c>
      <c r="B66" s="64" t="s">
        <v>8</v>
      </c>
      <c r="C66" s="25">
        <v>25</v>
      </c>
      <c r="D66" s="5">
        <v>6</v>
      </c>
      <c r="E66" s="27">
        <v>49</v>
      </c>
      <c r="G66" s="58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332</v>
      </c>
      <c r="Q66" s="58">
        <v>16</v>
      </c>
      <c r="R66" s="5">
        <v>15</v>
      </c>
      <c r="S66" s="58">
        <v>3</v>
      </c>
      <c r="T66" s="15">
        <v>60</v>
      </c>
      <c r="U66" s="58">
        <v>18</v>
      </c>
      <c r="V66" s="15">
        <v>13</v>
      </c>
      <c r="W66" s="58"/>
      <c r="Y66" s="58"/>
      <c r="AA66" s="58"/>
      <c r="AC66" s="58"/>
      <c r="AE66" s="58"/>
      <c r="AG66" s="58">
        <v>6</v>
      </c>
      <c r="AH66" s="23">
        <v>40</v>
      </c>
      <c r="AI66" s="58">
        <v>1</v>
      </c>
      <c r="AJ66" s="23">
        <v>100</v>
      </c>
      <c r="AK66" s="58"/>
      <c r="AM66" s="58">
        <v>5</v>
      </c>
      <c r="AN66" s="23">
        <v>45</v>
      </c>
      <c r="AO66" s="58">
        <v>8</v>
      </c>
      <c r="AP66" s="23">
        <v>32</v>
      </c>
      <c r="AQ66" s="58">
        <v>3</v>
      </c>
      <c r="AR66" s="57">
        <v>60</v>
      </c>
      <c r="AW66" s="58" t="s">
        <v>19</v>
      </c>
      <c r="AY66" s="58">
        <v>9</v>
      </c>
      <c r="AZ66" s="57">
        <v>29</v>
      </c>
      <c r="BA66" s="58">
        <v>5</v>
      </c>
      <c r="BB66" s="57">
        <v>45</v>
      </c>
      <c r="BC66" s="58" t="s">
        <v>19</v>
      </c>
      <c r="BE66" s="58">
        <f aca="true" t="shared" si="6" ref="BE66:BE129">+D66+F66+H66+J66+L66+N66+P66+R66+T66+V66+Z66+X66+AB66+AD66+AF66+AH66+AJ66+AL66+AN66+AP66+AR66+AT66+AV66+AX66+AZ66+BB66+BD66</f>
        <v>473</v>
      </c>
      <c r="BF66" s="58">
        <f aca="true" t="shared" si="7" ref="BF66:BF129">+F66+J66+X66+AB66+AF66+AL66+AT66</f>
        <v>0</v>
      </c>
      <c r="BG66" s="58">
        <f aca="true" t="shared" si="8" ref="BG66:BG129">+D66+H66+R66+Z66+AV66</f>
        <v>41</v>
      </c>
      <c r="BH66" s="58">
        <f aca="true" t="shared" si="9" ref="BH66:BH129">+P66+AJ66+AN66+AR66+BB66</f>
        <v>250</v>
      </c>
      <c r="BI66" s="58">
        <f aca="true" t="shared" si="10" ref="BI66:BI129">+L66+N66+T66+AH66+AP66+AZ66</f>
        <v>169</v>
      </c>
      <c r="BJ66" s="26">
        <f aca="true" t="shared" si="11" ref="BJ66:BJ129">+V66+AX66+BD66</f>
        <v>13</v>
      </c>
    </row>
    <row r="67" spans="1:62" ht="15">
      <c r="A67" s="60" t="s">
        <v>150</v>
      </c>
      <c r="B67" s="64" t="s">
        <v>112</v>
      </c>
      <c r="C67" s="22"/>
      <c r="E67" s="27" t="s">
        <v>7</v>
      </c>
      <c r="G67" s="58"/>
      <c r="I67" s="62"/>
      <c r="K67" s="62"/>
      <c r="M67" s="62"/>
      <c r="O67" s="62"/>
      <c r="Q67" s="62"/>
      <c r="S67" s="62"/>
      <c r="U67" s="62"/>
      <c r="W67" s="27" t="s">
        <v>249</v>
      </c>
      <c r="Y67" s="62"/>
      <c r="AA67" s="62"/>
      <c r="AC67" s="62"/>
      <c r="AE67" s="62"/>
      <c r="AG67" s="62"/>
      <c r="AI67" s="62"/>
      <c r="AK67" s="62"/>
      <c r="AM67" s="62"/>
      <c r="AO67" s="62"/>
      <c r="BE67" s="58">
        <f t="shared" si="6"/>
        <v>0</v>
      </c>
      <c r="BF67" s="58">
        <f t="shared" si="7"/>
        <v>0</v>
      </c>
      <c r="BG67" s="58">
        <f t="shared" si="8"/>
        <v>0</v>
      </c>
      <c r="BH67" s="58">
        <f t="shared" si="9"/>
        <v>0</v>
      </c>
      <c r="BI67" s="58">
        <f t="shared" si="10"/>
        <v>0</v>
      </c>
      <c r="BJ67" s="26">
        <f t="shared" si="11"/>
        <v>0</v>
      </c>
    </row>
    <row r="68" spans="1:62" ht="15">
      <c r="A68" s="45" t="s">
        <v>322</v>
      </c>
      <c r="B68" s="64" t="s">
        <v>16</v>
      </c>
      <c r="C68" s="22"/>
      <c r="E68" s="58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E68" s="58">
        <f t="shared" si="6"/>
        <v>0</v>
      </c>
      <c r="BF68" s="58">
        <f t="shared" si="7"/>
        <v>0</v>
      </c>
      <c r="BG68" s="58">
        <f t="shared" si="8"/>
        <v>0</v>
      </c>
      <c r="BH68" s="58">
        <f t="shared" si="9"/>
        <v>0</v>
      </c>
      <c r="BI68" s="58">
        <f t="shared" si="10"/>
        <v>0</v>
      </c>
      <c r="BJ68" s="26">
        <f t="shared" si="11"/>
        <v>0</v>
      </c>
    </row>
    <row r="69" spans="1:62" ht="15">
      <c r="A69" s="60" t="s">
        <v>479</v>
      </c>
      <c r="B69" s="60" t="s">
        <v>8</v>
      </c>
      <c r="C69" s="22"/>
      <c r="E69" s="58"/>
      <c r="G69" s="58"/>
      <c r="I69" s="58"/>
      <c r="K69" s="58"/>
      <c r="M69" s="58"/>
      <c r="O69" s="58"/>
      <c r="Q69" s="58"/>
      <c r="S69" s="58"/>
      <c r="U69" s="58"/>
      <c r="W69" s="58"/>
      <c r="Y69" s="58"/>
      <c r="AA69" s="62" t="s">
        <v>7</v>
      </c>
      <c r="AC69" s="62"/>
      <c r="AE69" s="62"/>
      <c r="AG69" s="62"/>
      <c r="AI69" s="62"/>
      <c r="AK69" s="62"/>
      <c r="AM69" s="62"/>
      <c r="AO69" s="62"/>
      <c r="AS69" s="58">
        <v>17</v>
      </c>
      <c r="AT69" s="57">
        <v>14</v>
      </c>
      <c r="BE69" s="58">
        <f t="shared" si="6"/>
        <v>14</v>
      </c>
      <c r="BF69" s="58">
        <f t="shared" si="7"/>
        <v>14</v>
      </c>
      <c r="BG69" s="58">
        <f t="shared" si="8"/>
        <v>0</v>
      </c>
      <c r="BH69" s="58">
        <f t="shared" si="9"/>
        <v>0</v>
      </c>
      <c r="BI69" s="58">
        <f t="shared" si="10"/>
        <v>0</v>
      </c>
      <c r="BJ69" s="26">
        <f t="shared" si="11"/>
        <v>0</v>
      </c>
    </row>
    <row r="70" spans="1:62" ht="15">
      <c r="A70" s="60" t="s">
        <v>74</v>
      </c>
      <c r="B70" s="64" t="s">
        <v>3</v>
      </c>
      <c r="C70" s="27" t="s">
        <v>7</v>
      </c>
      <c r="E70" s="27">
        <v>34</v>
      </c>
      <c r="G70" s="58"/>
      <c r="I70" s="58">
        <v>9</v>
      </c>
      <c r="J70" s="5">
        <v>29</v>
      </c>
      <c r="K70" s="58"/>
      <c r="M70" s="58"/>
      <c r="O70" s="58"/>
      <c r="Q70" s="58"/>
      <c r="S70" s="58"/>
      <c r="U70" s="58"/>
      <c r="W70" s="27" t="s">
        <v>7</v>
      </c>
      <c r="Y70" s="58"/>
      <c r="AA70" s="58">
        <v>11</v>
      </c>
      <c r="AB70" s="23">
        <v>24</v>
      </c>
      <c r="AC70" s="58"/>
      <c r="AE70" s="58" t="s">
        <v>19</v>
      </c>
      <c r="AG70" s="58"/>
      <c r="AI70" s="58"/>
      <c r="AK70" s="58">
        <v>10</v>
      </c>
      <c r="AL70" s="23">
        <v>26</v>
      </c>
      <c r="AM70" s="58"/>
      <c r="AO70" s="58"/>
      <c r="AS70" s="58">
        <v>11</v>
      </c>
      <c r="AT70" s="57">
        <v>24</v>
      </c>
      <c r="AU70" s="58">
        <v>37</v>
      </c>
      <c r="BE70" s="58">
        <f t="shared" si="6"/>
        <v>103</v>
      </c>
      <c r="BF70" s="58">
        <f t="shared" si="7"/>
        <v>103</v>
      </c>
      <c r="BG70" s="58">
        <f t="shared" si="8"/>
        <v>0</v>
      </c>
      <c r="BH70" s="58">
        <f t="shared" si="9"/>
        <v>0</v>
      </c>
      <c r="BI70" s="58">
        <f t="shared" si="10"/>
        <v>0</v>
      </c>
      <c r="BJ70" s="26">
        <f t="shared" si="11"/>
        <v>0</v>
      </c>
    </row>
    <row r="71" spans="1:62" ht="15">
      <c r="A71" s="60" t="s">
        <v>81</v>
      </c>
      <c r="B71" s="64" t="s">
        <v>16</v>
      </c>
      <c r="C71" s="27">
        <v>46</v>
      </c>
      <c r="E71" s="27" t="s">
        <v>7</v>
      </c>
      <c r="G71" s="58"/>
      <c r="I71" s="58"/>
      <c r="K71" s="58"/>
      <c r="M71" s="58"/>
      <c r="O71" s="58"/>
      <c r="Q71" s="62">
        <v>60</v>
      </c>
      <c r="S71" s="62"/>
      <c r="U71" s="62"/>
      <c r="W71" s="27" t="s">
        <v>7</v>
      </c>
      <c r="Y71" s="62" t="s">
        <v>7</v>
      </c>
      <c r="AA71" s="62" t="s">
        <v>7</v>
      </c>
      <c r="AC71" s="62"/>
      <c r="AE71" s="62"/>
      <c r="AG71" s="62"/>
      <c r="AI71" s="62"/>
      <c r="AK71" s="62"/>
      <c r="AM71" s="62"/>
      <c r="AO71" s="62"/>
      <c r="BE71" s="58">
        <f t="shared" si="6"/>
        <v>0</v>
      </c>
      <c r="BF71" s="58">
        <f t="shared" si="7"/>
        <v>0</v>
      </c>
      <c r="BG71" s="58">
        <f t="shared" si="8"/>
        <v>0</v>
      </c>
      <c r="BH71" s="58">
        <f t="shared" si="9"/>
        <v>0</v>
      </c>
      <c r="BI71" s="58">
        <f t="shared" si="10"/>
        <v>0</v>
      </c>
      <c r="BJ71" s="26">
        <f t="shared" si="11"/>
        <v>0</v>
      </c>
    </row>
    <row r="72" spans="1:62" ht="15">
      <c r="A72" s="60" t="s">
        <v>64</v>
      </c>
      <c r="B72" s="64" t="s">
        <v>3</v>
      </c>
      <c r="C72" s="25">
        <v>24</v>
      </c>
      <c r="D72" s="5">
        <v>7</v>
      </c>
      <c r="E72" s="58"/>
      <c r="G72" s="58">
        <v>19</v>
      </c>
      <c r="H72" s="5">
        <v>12</v>
      </c>
      <c r="I72" s="62"/>
      <c r="K72" s="62"/>
      <c r="M72" s="62"/>
      <c r="O72" s="62"/>
      <c r="Q72" s="62" t="s">
        <v>7</v>
      </c>
      <c r="S72" s="62"/>
      <c r="U72" s="62"/>
      <c r="W72" s="62"/>
      <c r="Y72" s="62">
        <v>38</v>
      </c>
      <c r="AA72" s="62"/>
      <c r="AC72" s="62"/>
      <c r="AE72" s="62"/>
      <c r="AG72" s="62"/>
      <c r="AI72" s="62"/>
      <c r="AK72" s="62">
        <v>38</v>
      </c>
      <c r="AM72" s="62"/>
      <c r="AO72" s="62"/>
      <c r="AS72" s="22" t="s">
        <v>249</v>
      </c>
      <c r="AU72" s="58">
        <v>27</v>
      </c>
      <c r="AV72" s="57">
        <v>4</v>
      </c>
      <c r="AW72" s="58">
        <v>31</v>
      </c>
      <c r="AY72" s="58">
        <v>35</v>
      </c>
      <c r="BA72" s="58">
        <v>37</v>
      </c>
      <c r="BE72" s="58">
        <f t="shared" si="6"/>
        <v>23</v>
      </c>
      <c r="BF72" s="58">
        <f t="shared" si="7"/>
        <v>0</v>
      </c>
      <c r="BG72" s="58">
        <f t="shared" si="8"/>
        <v>23</v>
      </c>
      <c r="BH72" s="58">
        <f t="shared" si="9"/>
        <v>0</v>
      </c>
      <c r="BI72" s="58">
        <f t="shared" si="10"/>
        <v>0</v>
      </c>
      <c r="BJ72" s="26">
        <f t="shared" si="11"/>
        <v>0</v>
      </c>
    </row>
    <row r="73" spans="1:62" ht="15">
      <c r="A73" s="61" t="s">
        <v>596</v>
      </c>
      <c r="B73" s="64" t="s">
        <v>597</v>
      </c>
      <c r="C73" s="25"/>
      <c r="E73" s="58"/>
      <c r="G73" s="58"/>
      <c r="I73" s="62"/>
      <c r="K73" s="62"/>
      <c r="M73" s="62"/>
      <c r="O73" s="62"/>
      <c r="Q73" s="62"/>
      <c r="S73" s="62"/>
      <c r="U73" s="62"/>
      <c r="W73" s="62"/>
      <c r="Y73" s="62"/>
      <c r="AA73" s="62"/>
      <c r="AC73" s="62"/>
      <c r="AE73" s="62"/>
      <c r="AG73" s="62"/>
      <c r="AI73" s="62"/>
      <c r="AK73" s="62"/>
      <c r="AM73" s="62"/>
      <c r="AO73" s="62"/>
      <c r="AQ73" s="58" t="s">
        <v>332</v>
      </c>
      <c r="AU73" s="58">
        <v>16</v>
      </c>
      <c r="AV73" s="57">
        <v>15</v>
      </c>
      <c r="BE73" s="58">
        <f t="shared" si="6"/>
        <v>15</v>
      </c>
      <c r="BF73" s="58">
        <f t="shared" si="7"/>
        <v>0</v>
      </c>
      <c r="BG73" s="58">
        <f t="shared" si="8"/>
        <v>15</v>
      </c>
      <c r="BH73" s="58">
        <f t="shared" si="9"/>
        <v>0</v>
      </c>
      <c r="BI73" s="58">
        <f t="shared" si="10"/>
        <v>0</v>
      </c>
      <c r="BJ73" s="26">
        <f t="shared" si="11"/>
        <v>0</v>
      </c>
    </row>
    <row r="74" spans="1:62" ht="15">
      <c r="A74" s="60" t="s">
        <v>84</v>
      </c>
      <c r="B74" s="64" t="s">
        <v>8</v>
      </c>
      <c r="C74" s="27">
        <v>55</v>
      </c>
      <c r="E74" s="27">
        <v>42</v>
      </c>
      <c r="G74" s="58"/>
      <c r="I74" s="58">
        <v>18</v>
      </c>
      <c r="J74" s="5">
        <v>13</v>
      </c>
      <c r="K74" s="58"/>
      <c r="M74" s="58"/>
      <c r="O74" s="58"/>
      <c r="Q74" s="58"/>
      <c r="S74" s="58"/>
      <c r="U74" s="58">
        <v>21</v>
      </c>
      <c r="V74" s="15">
        <v>10</v>
      </c>
      <c r="W74" s="58">
        <v>18</v>
      </c>
      <c r="X74" s="19">
        <v>13</v>
      </c>
      <c r="Y74" s="58"/>
      <c r="AA74" s="62">
        <v>48</v>
      </c>
      <c r="AC74" s="62"/>
      <c r="AE74" s="62" t="s">
        <v>7</v>
      </c>
      <c r="AG74" s="62"/>
      <c r="AI74" s="62"/>
      <c r="AK74" s="62">
        <v>40</v>
      </c>
      <c r="AM74" s="62"/>
      <c r="AO74" s="62"/>
      <c r="AS74" s="62" t="s">
        <v>7</v>
      </c>
      <c r="AW74" s="58">
        <v>25</v>
      </c>
      <c r="AX74" s="57">
        <v>6</v>
      </c>
      <c r="AY74" s="58">
        <v>30</v>
      </c>
      <c r="AZ74" s="57">
        <v>1</v>
      </c>
      <c r="BA74" s="58">
        <v>45</v>
      </c>
      <c r="BE74" s="58">
        <f t="shared" si="6"/>
        <v>43</v>
      </c>
      <c r="BF74" s="58">
        <f t="shared" si="7"/>
        <v>26</v>
      </c>
      <c r="BG74" s="58">
        <f t="shared" si="8"/>
        <v>0</v>
      </c>
      <c r="BH74" s="58">
        <f t="shared" si="9"/>
        <v>0</v>
      </c>
      <c r="BI74" s="58">
        <f t="shared" si="10"/>
        <v>1</v>
      </c>
      <c r="BJ74" s="26">
        <f t="shared" si="11"/>
        <v>16</v>
      </c>
    </row>
    <row r="75" spans="1:62" ht="15">
      <c r="A75" s="60" t="s">
        <v>55</v>
      </c>
      <c r="B75" s="64" t="s">
        <v>5</v>
      </c>
      <c r="C75" s="27">
        <v>32</v>
      </c>
      <c r="E75" s="25">
        <v>5</v>
      </c>
      <c r="F75" s="5">
        <v>45</v>
      </c>
      <c r="G75" s="58">
        <v>7</v>
      </c>
      <c r="H75" s="5">
        <v>36</v>
      </c>
      <c r="I75" s="58">
        <v>5</v>
      </c>
      <c r="J75" s="5">
        <v>45</v>
      </c>
      <c r="K75" s="58"/>
      <c r="M75" s="58"/>
      <c r="O75" s="58"/>
      <c r="Q75" s="62">
        <v>34</v>
      </c>
      <c r="S75" s="62"/>
      <c r="U75" s="58">
        <v>3</v>
      </c>
      <c r="V75" s="15">
        <v>60</v>
      </c>
      <c r="W75" s="58">
        <v>6</v>
      </c>
      <c r="X75" s="19">
        <v>40</v>
      </c>
      <c r="Y75" s="62">
        <v>35</v>
      </c>
      <c r="AA75" s="62" t="s">
        <v>7</v>
      </c>
      <c r="AC75" s="62"/>
      <c r="AE75" s="58">
        <v>23</v>
      </c>
      <c r="AF75" s="23">
        <v>8</v>
      </c>
      <c r="AG75" s="58"/>
      <c r="AI75" s="58">
        <v>5</v>
      </c>
      <c r="AJ75" s="23">
        <v>45</v>
      </c>
      <c r="AK75" s="62" t="s">
        <v>7</v>
      </c>
      <c r="AM75" s="58">
        <v>10</v>
      </c>
      <c r="AN75" s="23">
        <v>26</v>
      </c>
      <c r="AO75" s="58"/>
      <c r="AQ75" s="58" t="s">
        <v>332</v>
      </c>
      <c r="AS75" s="58" t="s">
        <v>19</v>
      </c>
      <c r="AU75" s="58">
        <v>40</v>
      </c>
      <c r="AW75" s="58">
        <v>7</v>
      </c>
      <c r="AX75" s="57">
        <v>36</v>
      </c>
      <c r="BA75" s="58">
        <v>4</v>
      </c>
      <c r="BB75" s="57">
        <v>50</v>
      </c>
      <c r="BC75" s="58">
        <v>15</v>
      </c>
      <c r="BD75" s="57">
        <v>16</v>
      </c>
      <c r="BE75" s="58">
        <f t="shared" si="6"/>
        <v>407</v>
      </c>
      <c r="BF75" s="58">
        <f t="shared" si="7"/>
        <v>138</v>
      </c>
      <c r="BG75" s="58">
        <f t="shared" si="8"/>
        <v>36</v>
      </c>
      <c r="BH75" s="58">
        <f t="shared" si="9"/>
        <v>121</v>
      </c>
      <c r="BI75" s="58">
        <f t="shared" si="10"/>
        <v>0</v>
      </c>
      <c r="BJ75" s="26">
        <f t="shared" si="11"/>
        <v>112</v>
      </c>
    </row>
    <row r="76" spans="1:62" ht="15">
      <c r="A76" s="45" t="s">
        <v>507</v>
      </c>
      <c r="B76" s="60" t="s">
        <v>5</v>
      </c>
      <c r="C76" s="22"/>
      <c r="E76" s="58"/>
      <c r="G76" s="58"/>
      <c r="I76" s="58"/>
      <c r="K76" s="58"/>
      <c r="M76" s="58"/>
      <c r="O76" s="58"/>
      <c r="Q76" s="58"/>
      <c r="S76" s="58"/>
      <c r="U76" s="58"/>
      <c r="W76" s="58"/>
      <c r="Y76" s="58"/>
      <c r="AA76" s="58"/>
      <c r="AC76" s="58"/>
      <c r="AE76" s="62" t="s">
        <v>7</v>
      </c>
      <c r="AG76" s="62"/>
      <c r="AI76" s="62"/>
      <c r="AK76" s="62" t="s">
        <v>7</v>
      </c>
      <c r="AM76" s="62"/>
      <c r="AO76" s="62"/>
      <c r="BE76" s="58">
        <f t="shared" si="6"/>
        <v>0</v>
      </c>
      <c r="BF76" s="58">
        <f t="shared" si="7"/>
        <v>0</v>
      </c>
      <c r="BG76" s="58">
        <f t="shared" si="8"/>
        <v>0</v>
      </c>
      <c r="BH76" s="58">
        <f t="shared" si="9"/>
        <v>0</v>
      </c>
      <c r="BI76" s="58">
        <f t="shared" si="10"/>
        <v>0</v>
      </c>
      <c r="BJ76" s="26">
        <f t="shared" si="11"/>
        <v>0</v>
      </c>
    </row>
    <row r="77" spans="1:62" ht="15">
      <c r="A77" s="60" t="s">
        <v>22</v>
      </c>
      <c r="B77" s="64" t="s">
        <v>13</v>
      </c>
      <c r="C77" s="25">
        <v>2</v>
      </c>
      <c r="D77" s="5">
        <v>80</v>
      </c>
      <c r="E77" s="25">
        <v>25</v>
      </c>
      <c r="F77" s="5">
        <v>6</v>
      </c>
      <c r="G77" s="58">
        <v>3</v>
      </c>
      <c r="H77" s="5">
        <v>60</v>
      </c>
      <c r="I77" s="58">
        <v>13</v>
      </c>
      <c r="J77" s="5">
        <v>20</v>
      </c>
      <c r="K77" s="58"/>
      <c r="M77" s="58"/>
      <c r="O77" s="58"/>
      <c r="Q77" s="58" t="s">
        <v>19</v>
      </c>
      <c r="S77" s="58"/>
      <c r="U77" s="58"/>
      <c r="W77" s="58">
        <v>13</v>
      </c>
      <c r="X77" s="19">
        <v>20</v>
      </c>
      <c r="Y77" s="58">
        <v>3</v>
      </c>
      <c r="Z77" s="17">
        <v>60</v>
      </c>
      <c r="AA77" s="62" t="s">
        <v>353</v>
      </c>
      <c r="AC77" s="62"/>
      <c r="AE77" s="62"/>
      <c r="AG77" s="62"/>
      <c r="AI77" s="62"/>
      <c r="AK77" s="58">
        <v>17</v>
      </c>
      <c r="AL77" s="23">
        <v>14</v>
      </c>
      <c r="AM77" s="62"/>
      <c r="AO77" s="62"/>
      <c r="BE77" s="58">
        <f t="shared" si="6"/>
        <v>260</v>
      </c>
      <c r="BF77" s="58">
        <f t="shared" si="7"/>
        <v>60</v>
      </c>
      <c r="BG77" s="58">
        <f t="shared" si="8"/>
        <v>200</v>
      </c>
      <c r="BH77" s="58">
        <f t="shared" si="9"/>
        <v>0</v>
      </c>
      <c r="BI77" s="58">
        <f t="shared" si="10"/>
        <v>0</v>
      </c>
      <c r="BJ77" s="26">
        <f t="shared" si="11"/>
        <v>0</v>
      </c>
    </row>
    <row r="78" spans="1:62" ht="15">
      <c r="A78" s="61" t="s">
        <v>483</v>
      </c>
      <c r="B78" s="60" t="s">
        <v>13</v>
      </c>
      <c r="C78" s="22"/>
      <c r="E78" s="58"/>
      <c r="G78" s="58"/>
      <c r="I78" s="58"/>
      <c r="K78" s="58"/>
      <c r="M78" s="58"/>
      <c r="O78" s="58"/>
      <c r="Q78" s="58"/>
      <c r="S78" s="58"/>
      <c r="U78" s="58"/>
      <c r="W78" s="58"/>
      <c r="Y78" s="58"/>
      <c r="AA78" s="62" t="s">
        <v>7</v>
      </c>
      <c r="AC78" s="62"/>
      <c r="AE78" s="62"/>
      <c r="AG78" s="62"/>
      <c r="AI78" s="62"/>
      <c r="AK78" s="62"/>
      <c r="AM78" s="62"/>
      <c r="AO78" s="62"/>
      <c r="BE78" s="58">
        <f t="shared" si="6"/>
        <v>0</v>
      </c>
      <c r="BF78" s="58">
        <f t="shared" si="7"/>
        <v>0</v>
      </c>
      <c r="BG78" s="58">
        <f t="shared" si="8"/>
        <v>0</v>
      </c>
      <c r="BH78" s="58">
        <f t="shared" si="9"/>
        <v>0</v>
      </c>
      <c r="BI78" s="58">
        <f t="shared" si="10"/>
        <v>0</v>
      </c>
      <c r="BJ78" s="26">
        <f t="shared" si="11"/>
        <v>0</v>
      </c>
    </row>
    <row r="79" spans="1:62" ht="15">
      <c r="A79" s="61" t="s">
        <v>437</v>
      </c>
      <c r="B79" s="45" t="s">
        <v>13</v>
      </c>
      <c r="C79" s="22"/>
      <c r="E79" s="58"/>
      <c r="G79" s="58"/>
      <c r="I79" s="58"/>
      <c r="K79" s="58"/>
      <c r="M79" s="58"/>
      <c r="O79" s="58"/>
      <c r="Q79" s="62">
        <v>43</v>
      </c>
      <c r="S79" s="62"/>
      <c r="U79" s="62"/>
      <c r="W79" s="62"/>
      <c r="Y79" s="62" t="s">
        <v>7</v>
      </c>
      <c r="AA79" s="62"/>
      <c r="AC79" s="62"/>
      <c r="AE79" s="62"/>
      <c r="AG79" s="62"/>
      <c r="AI79" s="62"/>
      <c r="AK79" s="62"/>
      <c r="AM79" s="62"/>
      <c r="AO79" s="62"/>
      <c r="BE79" s="58">
        <f t="shared" si="6"/>
        <v>0</v>
      </c>
      <c r="BF79" s="58">
        <f t="shared" si="7"/>
        <v>0</v>
      </c>
      <c r="BG79" s="58">
        <f t="shared" si="8"/>
        <v>0</v>
      </c>
      <c r="BH79" s="58">
        <f t="shared" si="9"/>
        <v>0</v>
      </c>
      <c r="BI79" s="58">
        <f t="shared" si="10"/>
        <v>0</v>
      </c>
      <c r="BJ79" s="26">
        <f t="shared" si="11"/>
        <v>0</v>
      </c>
    </row>
    <row r="80" spans="1:62" ht="15">
      <c r="A80" s="28" t="s">
        <v>341</v>
      </c>
      <c r="B80" s="64" t="s">
        <v>2</v>
      </c>
      <c r="C80" s="22"/>
      <c r="E80" s="58"/>
      <c r="G80" s="58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E80" s="58">
        <f t="shared" si="6"/>
        <v>0</v>
      </c>
      <c r="BF80" s="58">
        <f t="shared" si="7"/>
        <v>0</v>
      </c>
      <c r="BG80" s="58">
        <f t="shared" si="8"/>
        <v>0</v>
      </c>
      <c r="BH80" s="58">
        <f t="shared" si="9"/>
        <v>0</v>
      </c>
      <c r="BI80" s="58">
        <f t="shared" si="10"/>
        <v>0</v>
      </c>
      <c r="BJ80" s="26">
        <f t="shared" si="11"/>
        <v>0</v>
      </c>
    </row>
    <row r="81" spans="1:62" ht="15">
      <c r="A81" s="64" t="s">
        <v>130</v>
      </c>
      <c r="B81" s="64" t="s">
        <v>13</v>
      </c>
      <c r="C81" s="22"/>
      <c r="E81" s="25">
        <v>23</v>
      </c>
      <c r="F81" s="5">
        <v>8</v>
      </c>
      <c r="G81" s="58"/>
      <c r="I81" s="27" t="s">
        <v>353</v>
      </c>
      <c r="K81" s="27"/>
      <c r="M81" s="27"/>
      <c r="O81" s="27"/>
      <c r="Q81" s="27"/>
      <c r="S81" s="27"/>
      <c r="U81" s="27"/>
      <c r="W81" s="27"/>
      <c r="Y81" s="27"/>
      <c r="AA81" s="62">
        <v>39</v>
      </c>
      <c r="AC81" s="62"/>
      <c r="AE81" s="62" t="s">
        <v>7</v>
      </c>
      <c r="AG81" s="62"/>
      <c r="AI81" s="62"/>
      <c r="AK81" s="62"/>
      <c r="AM81" s="62"/>
      <c r="AO81" s="62"/>
      <c r="AP81" s="44"/>
      <c r="AS81" s="62">
        <v>35</v>
      </c>
      <c r="BE81" s="58">
        <f t="shared" si="6"/>
        <v>8</v>
      </c>
      <c r="BF81" s="58">
        <f t="shared" si="7"/>
        <v>8</v>
      </c>
      <c r="BG81" s="58">
        <f t="shared" si="8"/>
        <v>0</v>
      </c>
      <c r="BH81" s="58">
        <f t="shared" si="9"/>
        <v>0</v>
      </c>
      <c r="BI81" s="58">
        <f t="shared" si="10"/>
        <v>0</v>
      </c>
      <c r="BJ81" s="26">
        <f t="shared" si="11"/>
        <v>0</v>
      </c>
    </row>
    <row r="82" spans="1:62" ht="15">
      <c r="A82" s="45" t="s">
        <v>511</v>
      </c>
      <c r="B82" s="60" t="s">
        <v>505</v>
      </c>
      <c r="C82" s="22"/>
      <c r="E82" s="58"/>
      <c r="G82" s="58"/>
      <c r="I82" s="58"/>
      <c r="K82" s="58"/>
      <c r="M82" s="58"/>
      <c r="O82" s="58"/>
      <c r="Q82" s="58"/>
      <c r="S82" s="58"/>
      <c r="U82" s="58"/>
      <c r="W82" s="58"/>
      <c r="Y82" s="58"/>
      <c r="AA82" s="58"/>
      <c r="AC82" s="58"/>
      <c r="AE82" s="62" t="s">
        <v>7</v>
      </c>
      <c r="AG82" s="62"/>
      <c r="AI82" s="62"/>
      <c r="AK82" s="62"/>
      <c r="AM82" s="62"/>
      <c r="AO82" s="62"/>
      <c r="BE82" s="58">
        <f t="shared" si="6"/>
        <v>0</v>
      </c>
      <c r="BF82" s="58">
        <f t="shared" si="7"/>
        <v>0</v>
      </c>
      <c r="BG82" s="58">
        <f t="shared" si="8"/>
        <v>0</v>
      </c>
      <c r="BH82" s="58">
        <f t="shared" si="9"/>
        <v>0</v>
      </c>
      <c r="BI82" s="58">
        <f t="shared" si="10"/>
        <v>0</v>
      </c>
      <c r="BJ82" s="26">
        <f t="shared" si="11"/>
        <v>0</v>
      </c>
    </row>
    <row r="83" spans="1:62" ht="15">
      <c r="A83" s="28" t="s">
        <v>340</v>
      </c>
      <c r="B83" s="64" t="s">
        <v>9</v>
      </c>
      <c r="C83" s="22"/>
      <c r="E83" s="58"/>
      <c r="G83" s="58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AP83" s="44"/>
      <c r="BE83" s="58">
        <f t="shared" si="6"/>
        <v>0</v>
      </c>
      <c r="BF83" s="58">
        <f t="shared" si="7"/>
        <v>0</v>
      </c>
      <c r="BG83" s="58">
        <f t="shared" si="8"/>
        <v>0</v>
      </c>
      <c r="BH83" s="58">
        <f t="shared" si="9"/>
        <v>0</v>
      </c>
      <c r="BI83" s="58">
        <f t="shared" si="10"/>
        <v>0</v>
      </c>
      <c r="BJ83" s="26">
        <f t="shared" si="11"/>
        <v>0</v>
      </c>
    </row>
    <row r="84" spans="1:62" ht="15">
      <c r="A84" s="28" t="s">
        <v>360</v>
      </c>
      <c r="B84" s="45" t="s">
        <v>9</v>
      </c>
      <c r="C84" s="22"/>
      <c r="E84" s="58"/>
      <c r="I84" s="58"/>
      <c r="K84" s="27" t="s">
        <v>332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E84" s="58">
        <f t="shared" si="6"/>
        <v>0</v>
      </c>
      <c r="BF84" s="58">
        <f t="shared" si="7"/>
        <v>0</v>
      </c>
      <c r="BG84" s="58">
        <f t="shared" si="8"/>
        <v>0</v>
      </c>
      <c r="BH84" s="58">
        <f t="shared" si="9"/>
        <v>0</v>
      </c>
      <c r="BI84" s="58">
        <f t="shared" si="10"/>
        <v>0</v>
      </c>
      <c r="BJ84" s="26">
        <f t="shared" si="11"/>
        <v>0</v>
      </c>
    </row>
    <row r="85" spans="1:62" s="64" customFormat="1" ht="15">
      <c r="A85" s="60" t="s">
        <v>50</v>
      </c>
      <c r="B85" s="64" t="s">
        <v>1</v>
      </c>
      <c r="C85" s="27" t="s">
        <v>7</v>
      </c>
      <c r="D85" s="57"/>
      <c r="E85" s="58"/>
      <c r="F85" s="57"/>
      <c r="G85" s="58"/>
      <c r="H85" s="57"/>
      <c r="I85" s="62"/>
      <c r="J85" s="57"/>
      <c r="K85" s="25">
        <v>16</v>
      </c>
      <c r="L85" s="57">
        <v>15</v>
      </c>
      <c r="M85" s="25">
        <v>20</v>
      </c>
      <c r="N85" s="57">
        <v>11</v>
      </c>
      <c r="O85" s="27" t="s">
        <v>332</v>
      </c>
      <c r="P85" s="57"/>
      <c r="Q85" s="62" t="s">
        <v>353</v>
      </c>
      <c r="R85" s="57"/>
      <c r="S85" s="58">
        <v>5</v>
      </c>
      <c r="T85" s="57">
        <v>45</v>
      </c>
      <c r="U85" s="58"/>
      <c r="V85" s="57"/>
      <c r="W85" s="58"/>
      <c r="X85" s="57"/>
      <c r="Y85" s="58"/>
      <c r="Z85" s="57"/>
      <c r="AA85" s="58"/>
      <c r="AB85" s="57"/>
      <c r="AC85" s="58"/>
      <c r="AD85" s="57"/>
      <c r="AE85" s="58"/>
      <c r="AF85" s="57"/>
      <c r="AG85" s="58">
        <v>26</v>
      </c>
      <c r="AH85" s="57">
        <v>5</v>
      </c>
      <c r="AI85" s="58">
        <v>19</v>
      </c>
      <c r="AJ85" s="57">
        <v>12</v>
      </c>
      <c r="AK85" s="58"/>
      <c r="AL85" s="57"/>
      <c r="AM85" s="62">
        <v>33</v>
      </c>
      <c r="AN85" s="57"/>
      <c r="AO85" s="58">
        <v>18</v>
      </c>
      <c r="AP85" s="57">
        <v>13</v>
      </c>
      <c r="AQ85" s="58">
        <v>16</v>
      </c>
      <c r="AR85" s="57">
        <v>15</v>
      </c>
      <c r="AS85" s="58"/>
      <c r="AT85" s="57"/>
      <c r="AU85" s="58"/>
      <c r="AV85" s="57"/>
      <c r="AW85" s="62" t="s">
        <v>469</v>
      </c>
      <c r="AX85" s="57"/>
      <c r="AY85" s="58">
        <v>17</v>
      </c>
      <c r="AZ85" s="57">
        <v>14</v>
      </c>
      <c r="BA85" s="58">
        <v>34</v>
      </c>
      <c r="BB85" s="57"/>
      <c r="BC85" s="58" t="s">
        <v>469</v>
      </c>
      <c r="BD85" s="57"/>
      <c r="BE85" s="58">
        <f t="shared" si="6"/>
        <v>130</v>
      </c>
      <c r="BF85" s="58">
        <f t="shared" si="7"/>
        <v>0</v>
      </c>
      <c r="BG85" s="58">
        <f t="shared" si="8"/>
        <v>0</v>
      </c>
      <c r="BH85" s="58">
        <f t="shared" si="9"/>
        <v>27</v>
      </c>
      <c r="BI85" s="58">
        <f t="shared" si="10"/>
        <v>103</v>
      </c>
      <c r="BJ85" s="26">
        <f t="shared" si="11"/>
        <v>0</v>
      </c>
    </row>
    <row r="86" spans="1:62" ht="15">
      <c r="A86" s="45" t="s">
        <v>381</v>
      </c>
      <c r="B86" s="45" t="s">
        <v>9</v>
      </c>
      <c r="C86" s="22"/>
      <c r="E86" s="58"/>
      <c r="G86" s="58"/>
      <c r="I86" s="58"/>
      <c r="K86" s="27">
        <v>39</v>
      </c>
      <c r="M86" s="27">
        <v>43</v>
      </c>
      <c r="O86" s="27">
        <v>33</v>
      </c>
      <c r="Q86" s="62">
        <v>37</v>
      </c>
      <c r="S86" s="58">
        <v>13</v>
      </c>
      <c r="T86" s="15">
        <v>20</v>
      </c>
      <c r="U86" s="58"/>
      <c r="W86" s="58"/>
      <c r="Y86" s="58"/>
      <c r="AA86" s="58"/>
      <c r="AC86" s="58"/>
      <c r="AE86" s="58"/>
      <c r="AG86" s="58">
        <v>15</v>
      </c>
      <c r="AH86" s="23">
        <v>16</v>
      </c>
      <c r="AI86" s="58">
        <v>9</v>
      </c>
      <c r="AJ86" s="23">
        <v>29</v>
      </c>
      <c r="AK86" s="58"/>
      <c r="AM86" s="58">
        <v>22</v>
      </c>
      <c r="AN86" s="23">
        <v>9</v>
      </c>
      <c r="AO86" s="58">
        <v>24</v>
      </c>
      <c r="AP86" s="23">
        <v>7</v>
      </c>
      <c r="AQ86" s="58">
        <v>9</v>
      </c>
      <c r="AR86" s="57">
        <v>29</v>
      </c>
      <c r="AW86" s="62" t="s">
        <v>469</v>
      </c>
      <c r="AY86" s="58">
        <v>22</v>
      </c>
      <c r="AZ86" s="57">
        <v>9</v>
      </c>
      <c r="BA86" s="58">
        <v>25</v>
      </c>
      <c r="BB86" s="57">
        <v>6</v>
      </c>
      <c r="BC86" s="58" t="s">
        <v>469</v>
      </c>
      <c r="BE86" s="58">
        <f t="shared" si="6"/>
        <v>125</v>
      </c>
      <c r="BF86" s="58">
        <f t="shared" si="7"/>
        <v>0</v>
      </c>
      <c r="BG86" s="58">
        <f t="shared" si="8"/>
        <v>0</v>
      </c>
      <c r="BH86" s="58">
        <f t="shared" si="9"/>
        <v>73</v>
      </c>
      <c r="BI86" s="58">
        <f t="shared" si="10"/>
        <v>52</v>
      </c>
      <c r="BJ86" s="26">
        <f t="shared" si="11"/>
        <v>0</v>
      </c>
    </row>
    <row r="87" spans="1:62" ht="15">
      <c r="A87" s="45" t="s">
        <v>458</v>
      </c>
      <c r="B87" s="45" t="s">
        <v>12</v>
      </c>
      <c r="C87" s="22"/>
      <c r="E87" s="58"/>
      <c r="G87" s="58"/>
      <c r="I87" s="58"/>
      <c r="K87" s="58"/>
      <c r="M87" s="58"/>
      <c r="O87" s="58"/>
      <c r="Q87" s="58"/>
      <c r="S87" s="58"/>
      <c r="U87" s="62" t="s">
        <v>7</v>
      </c>
      <c r="W87" s="62"/>
      <c r="Y87" s="62"/>
      <c r="AA87" s="62"/>
      <c r="AC87" s="62"/>
      <c r="AE87" s="62"/>
      <c r="AG87" s="62"/>
      <c r="AI87" s="62"/>
      <c r="AK87" s="62"/>
      <c r="AM87" s="62" t="s">
        <v>332</v>
      </c>
      <c r="AO87" s="62"/>
      <c r="AQ87" s="58" t="s">
        <v>332</v>
      </c>
      <c r="BE87" s="58">
        <f t="shared" si="6"/>
        <v>0</v>
      </c>
      <c r="BF87" s="58">
        <f t="shared" si="7"/>
        <v>0</v>
      </c>
      <c r="BG87" s="58">
        <f t="shared" si="8"/>
        <v>0</v>
      </c>
      <c r="BH87" s="58">
        <f t="shared" si="9"/>
        <v>0</v>
      </c>
      <c r="BI87" s="58">
        <f t="shared" si="10"/>
        <v>0</v>
      </c>
      <c r="BJ87" s="26">
        <f t="shared" si="11"/>
        <v>0</v>
      </c>
    </row>
    <row r="88" spans="1:62" ht="15">
      <c r="A88" s="45" t="s">
        <v>323</v>
      </c>
      <c r="B88" s="64" t="s">
        <v>318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62">
        <v>54</v>
      </c>
      <c r="AM88" s="27"/>
      <c r="AO88" s="27"/>
      <c r="AS88" s="62" t="s">
        <v>7</v>
      </c>
      <c r="BE88" s="58">
        <f t="shared" si="6"/>
        <v>0</v>
      </c>
      <c r="BF88" s="58">
        <f t="shared" si="7"/>
        <v>0</v>
      </c>
      <c r="BG88" s="58">
        <f t="shared" si="8"/>
        <v>0</v>
      </c>
      <c r="BH88" s="58">
        <f t="shared" si="9"/>
        <v>0</v>
      </c>
      <c r="BI88" s="58">
        <f t="shared" si="10"/>
        <v>0</v>
      </c>
      <c r="BJ88" s="26">
        <f t="shared" si="11"/>
        <v>0</v>
      </c>
    </row>
    <row r="89" spans="1:62" ht="15">
      <c r="A89" s="60" t="s">
        <v>146</v>
      </c>
      <c r="B89" s="64" t="s">
        <v>14</v>
      </c>
      <c r="C89" s="22"/>
      <c r="E89" s="27">
        <v>55</v>
      </c>
      <c r="G89" s="58"/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62">
        <v>32</v>
      </c>
      <c r="AG89" s="62"/>
      <c r="AI89" s="62"/>
      <c r="AK89" s="62"/>
      <c r="AM89" s="62"/>
      <c r="AO89" s="62"/>
      <c r="BE89" s="58">
        <f t="shared" si="6"/>
        <v>0</v>
      </c>
      <c r="BF89" s="58">
        <f t="shared" si="7"/>
        <v>0</v>
      </c>
      <c r="BG89" s="58">
        <f t="shared" si="8"/>
        <v>0</v>
      </c>
      <c r="BH89" s="58">
        <f t="shared" si="9"/>
        <v>0</v>
      </c>
      <c r="BI89" s="58">
        <f t="shared" si="10"/>
        <v>0</v>
      </c>
      <c r="BJ89" s="26">
        <f t="shared" si="11"/>
        <v>0</v>
      </c>
    </row>
    <row r="90" spans="1:62" ht="15">
      <c r="A90" s="60" t="s">
        <v>121</v>
      </c>
      <c r="B90" s="64" t="s">
        <v>109</v>
      </c>
      <c r="C90" s="22"/>
      <c r="E90" s="27">
        <v>40</v>
      </c>
      <c r="G90" s="58"/>
      <c r="I90" s="27" t="s">
        <v>7</v>
      </c>
      <c r="K90" s="27"/>
      <c r="M90" s="27"/>
      <c r="O90" s="27"/>
      <c r="Q90" s="27"/>
      <c r="S90" s="27"/>
      <c r="U90" s="27"/>
      <c r="W90" s="58">
        <v>16</v>
      </c>
      <c r="X90" s="19">
        <v>15</v>
      </c>
      <c r="Y90" s="27"/>
      <c r="AA90" s="58">
        <v>22</v>
      </c>
      <c r="AB90" s="23">
        <v>9</v>
      </c>
      <c r="AC90" s="58"/>
      <c r="AE90" s="58">
        <v>11</v>
      </c>
      <c r="AF90" s="23">
        <v>24</v>
      </c>
      <c r="AG90" s="58"/>
      <c r="AI90" s="58"/>
      <c r="AK90" s="62">
        <v>37</v>
      </c>
      <c r="AM90" s="58"/>
      <c r="AO90" s="58"/>
      <c r="AS90" s="58">
        <v>19</v>
      </c>
      <c r="AT90" s="57">
        <v>12</v>
      </c>
      <c r="BE90" s="58">
        <f t="shared" si="6"/>
        <v>60</v>
      </c>
      <c r="BF90" s="58">
        <f t="shared" si="7"/>
        <v>60</v>
      </c>
      <c r="BG90" s="58">
        <f t="shared" si="8"/>
        <v>0</v>
      </c>
      <c r="BH90" s="58">
        <f t="shared" si="9"/>
        <v>0</v>
      </c>
      <c r="BI90" s="58">
        <f t="shared" si="10"/>
        <v>0</v>
      </c>
      <c r="BJ90" s="26">
        <f t="shared" si="11"/>
        <v>0</v>
      </c>
    </row>
    <row r="91" spans="1:62" ht="15">
      <c r="A91" s="45" t="s">
        <v>380</v>
      </c>
      <c r="B91" s="45" t="s">
        <v>8</v>
      </c>
      <c r="C91" s="22"/>
      <c r="E91" s="58"/>
      <c r="I91" s="58"/>
      <c r="K91" s="25">
        <v>23</v>
      </c>
      <c r="L91" s="5">
        <v>8</v>
      </c>
      <c r="M91" s="27" t="s">
        <v>332</v>
      </c>
      <c r="O91" s="58">
        <v>30</v>
      </c>
      <c r="P91" s="5">
        <v>1</v>
      </c>
      <c r="Q91" s="58"/>
      <c r="S91" s="58">
        <v>2</v>
      </c>
      <c r="T91" s="15">
        <v>80</v>
      </c>
      <c r="U91" s="62">
        <v>33</v>
      </c>
      <c r="W91" s="62"/>
      <c r="Y91" s="62"/>
      <c r="AA91" s="62"/>
      <c r="AC91" s="58">
        <v>9</v>
      </c>
      <c r="AD91" s="23">
        <v>15</v>
      </c>
      <c r="AE91" s="58"/>
      <c r="AG91" s="58">
        <v>11</v>
      </c>
      <c r="AH91" s="23">
        <v>24</v>
      </c>
      <c r="AI91" s="58">
        <v>11</v>
      </c>
      <c r="AJ91" s="23">
        <v>24</v>
      </c>
      <c r="AK91" s="58"/>
      <c r="AM91" s="58">
        <v>14</v>
      </c>
      <c r="AN91" s="23">
        <v>18</v>
      </c>
      <c r="AO91" s="58">
        <v>5</v>
      </c>
      <c r="AP91" s="23">
        <v>45</v>
      </c>
      <c r="AQ91" s="58">
        <v>18</v>
      </c>
      <c r="AR91" s="57">
        <v>13</v>
      </c>
      <c r="AW91" s="58">
        <v>30</v>
      </c>
      <c r="AX91" s="57">
        <v>1</v>
      </c>
      <c r="AY91" s="58" t="s">
        <v>332</v>
      </c>
      <c r="BE91" s="58">
        <f t="shared" si="6"/>
        <v>229</v>
      </c>
      <c r="BF91" s="58">
        <f t="shared" si="7"/>
        <v>0</v>
      </c>
      <c r="BG91" s="58">
        <f t="shared" si="8"/>
        <v>0</v>
      </c>
      <c r="BH91" s="58">
        <f t="shared" si="9"/>
        <v>56</v>
      </c>
      <c r="BI91" s="58">
        <f t="shared" si="10"/>
        <v>157</v>
      </c>
      <c r="BJ91" s="26">
        <f t="shared" si="11"/>
        <v>1</v>
      </c>
    </row>
    <row r="92" spans="1:62" ht="15">
      <c r="A92" s="61" t="s">
        <v>561</v>
      </c>
      <c r="B92" s="60" t="s">
        <v>2</v>
      </c>
      <c r="C92" s="22"/>
      <c r="E92" s="58"/>
      <c r="G92" s="58"/>
      <c r="I92" s="58"/>
      <c r="K92" s="58"/>
      <c r="M92" s="58"/>
      <c r="O92" s="58"/>
      <c r="Q92" s="58"/>
      <c r="S92" s="58"/>
      <c r="U92" s="58"/>
      <c r="W92" s="58"/>
      <c r="Y92" s="58"/>
      <c r="AA92" s="58"/>
      <c r="AC92" s="58"/>
      <c r="AE92" s="58"/>
      <c r="AG92" s="58"/>
      <c r="AI92" s="58"/>
      <c r="AK92" s="62">
        <v>52</v>
      </c>
      <c r="AM92" s="58"/>
      <c r="AO92" s="58"/>
      <c r="AP92" s="44"/>
      <c r="BE92" s="58">
        <f t="shared" si="6"/>
        <v>0</v>
      </c>
      <c r="BF92" s="58">
        <f t="shared" si="7"/>
        <v>0</v>
      </c>
      <c r="BG92" s="58">
        <f t="shared" si="8"/>
        <v>0</v>
      </c>
      <c r="BH92" s="58">
        <f t="shared" si="9"/>
        <v>0</v>
      </c>
      <c r="BI92" s="58">
        <f t="shared" si="10"/>
        <v>0</v>
      </c>
      <c r="BJ92" s="26">
        <f t="shared" si="11"/>
        <v>0</v>
      </c>
    </row>
    <row r="93" spans="1:62" ht="15">
      <c r="A93" s="60" t="s">
        <v>156</v>
      </c>
      <c r="B93" s="64" t="s">
        <v>17</v>
      </c>
      <c r="C93" s="27" t="s">
        <v>7</v>
      </c>
      <c r="E93" s="27">
        <v>59</v>
      </c>
      <c r="I93" s="58"/>
      <c r="K93" s="58"/>
      <c r="M93" s="58"/>
      <c r="O93" s="58"/>
      <c r="Q93" s="58"/>
      <c r="S93" s="58"/>
      <c r="U93" s="58"/>
      <c r="W93" s="27">
        <v>41</v>
      </c>
      <c r="Y93" s="58"/>
      <c r="AA93" s="58"/>
      <c r="AC93" s="58"/>
      <c r="AE93" s="58"/>
      <c r="AG93" s="58"/>
      <c r="AI93" s="58"/>
      <c r="AK93" s="62">
        <v>47</v>
      </c>
      <c r="AM93" s="58"/>
      <c r="AO93" s="58"/>
      <c r="BE93" s="58">
        <f t="shared" si="6"/>
        <v>0</v>
      </c>
      <c r="BF93" s="58">
        <f t="shared" si="7"/>
        <v>0</v>
      </c>
      <c r="BG93" s="58">
        <f t="shared" si="8"/>
        <v>0</v>
      </c>
      <c r="BH93" s="58">
        <f t="shared" si="9"/>
        <v>0</v>
      </c>
      <c r="BI93" s="58">
        <f t="shared" si="10"/>
        <v>0</v>
      </c>
      <c r="BJ93" s="26">
        <f t="shared" si="11"/>
        <v>0</v>
      </c>
    </row>
    <row r="94" spans="1:62" ht="15">
      <c r="A94" s="60" t="s">
        <v>32</v>
      </c>
      <c r="B94" s="64" t="s">
        <v>10</v>
      </c>
      <c r="C94" s="25" t="s">
        <v>19</v>
      </c>
      <c r="E94" s="58"/>
      <c r="G94" s="58"/>
      <c r="I94" s="58"/>
      <c r="K94" s="58"/>
      <c r="M94" s="58"/>
      <c r="O94" s="58"/>
      <c r="Q94" s="58"/>
      <c r="S94" s="58"/>
      <c r="U94" s="58"/>
      <c r="W94" s="58"/>
      <c r="Y94" s="58">
        <v>20</v>
      </c>
      <c r="Z94" s="17">
        <v>11</v>
      </c>
      <c r="AA94" s="58"/>
      <c r="AC94" s="58"/>
      <c r="AE94" s="58"/>
      <c r="AG94" s="58"/>
      <c r="AI94" s="58"/>
      <c r="AK94" s="58"/>
      <c r="AM94" s="58"/>
      <c r="AO94" s="58"/>
      <c r="AU94" s="58">
        <v>14</v>
      </c>
      <c r="AV94" s="57">
        <v>18</v>
      </c>
      <c r="BE94" s="58">
        <f t="shared" si="6"/>
        <v>29</v>
      </c>
      <c r="BF94" s="58">
        <f t="shared" si="7"/>
        <v>0</v>
      </c>
      <c r="BG94" s="58">
        <f t="shared" si="8"/>
        <v>29</v>
      </c>
      <c r="BH94" s="58">
        <f t="shared" si="9"/>
        <v>0</v>
      </c>
      <c r="BI94" s="58">
        <f t="shared" si="10"/>
        <v>0</v>
      </c>
      <c r="BJ94" s="26">
        <f t="shared" si="11"/>
        <v>0</v>
      </c>
    </row>
    <row r="95" spans="1:62" ht="15">
      <c r="A95" s="28" t="s">
        <v>342</v>
      </c>
      <c r="B95" s="64" t="s">
        <v>166</v>
      </c>
      <c r="C95" s="22"/>
      <c r="E95" s="58"/>
      <c r="G95" s="58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E95" s="58">
        <f t="shared" si="6"/>
        <v>0</v>
      </c>
      <c r="BF95" s="58">
        <f t="shared" si="7"/>
        <v>0</v>
      </c>
      <c r="BG95" s="58">
        <f t="shared" si="8"/>
        <v>0</v>
      </c>
      <c r="BH95" s="58">
        <f t="shared" si="9"/>
        <v>0</v>
      </c>
      <c r="BI95" s="58">
        <f t="shared" si="10"/>
        <v>0</v>
      </c>
      <c r="BJ95" s="26">
        <f t="shared" si="11"/>
        <v>0</v>
      </c>
    </row>
    <row r="96" spans="1:62" ht="15">
      <c r="A96" s="60" t="s">
        <v>33</v>
      </c>
      <c r="B96" s="64" t="s">
        <v>5</v>
      </c>
      <c r="C96" s="25">
        <v>15</v>
      </c>
      <c r="D96" s="5">
        <v>16</v>
      </c>
      <c r="E96" s="25">
        <v>8</v>
      </c>
      <c r="F96" s="5">
        <v>32</v>
      </c>
      <c r="G96" s="58">
        <v>23</v>
      </c>
      <c r="H96" s="5">
        <v>8</v>
      </c>
      <c r="I96" s="27" t="s">
        <v>7</v>
      </c>
      <c r="K96" s="27"/>
      <c r="M96" s="27"/>
      <c r="O96" s="27"/>
      <c r="Q96" s="58">
        <v>18</v>
      </c>
      <c r="R96" s="5">
        <v>13</v>
      </c>
      <c r="S96" s="58"/>
      <c r="U96" s="58">
        <v>6</v>
      </c>
      <c r="V96" s="15">
        <v>40</v>
      </c>
      <c r="W96" s="27" t="s">
        <v>7</v>
      </c>
      <c r="Y96" s="58">
        <v>18</v>
      </c>
      <c r="Z96" s="17">
        <v>13</v>
      </c>
      <c r="AA96" s="58">
        <v>7</v>
      </c>
      <c r="AB96" s="23">
        <v>36</v>
      </c>
      <c r="AC96" s="58">
        <v>9</v>
      </c>
      <c r="AD96" s="23">
        <v>15</v>
      </c>
      <c r="AE96" s="62" t="s">
        <v>249</v>
      </c>
      <c r="AG96" s="62"/>
      <c r="AI96" s="62"/>
      <c r="AK96" s="58" t="s">
        <v>554</v>
      </c>
      <c r="AM96" s="62">
        <v>46</v>
      </c>
      <c r="AO96" s="58">
        <v>30</v>
      </c>
      <c r="AP96" s="23">
        <v>1</v>
      </c>
      <c r="AQ96" s="58">
        <v>26</v>
      </c>
      <c r="AR96" s="57">
        <v>5</v>
      </c>
      <c r="AS96" s="58" t="s">
        <v>19</v>
      </c>
      <c r="AU96" s="58" t="s">
        <v>7</v>
      </c>
      <c r="AW96" s="58">
        <v>5</v>
      </c>
      <c r="AX96" s="57">
        <v>45</v>
      </c>
      <c r="AY96" s="58" t="s">
        <v>332</v>
      </c>
      <c r="BA96" s="58">
        <v>30</v>
      </c>
      <c r="BB96" s="57">
        <v>1</v>
      </c>
      <c r="BC96" s="58">
        <v>16</v>
      </c>
      <c r="BD96" s="57">
        <v>15</v>
      </c>
      <c r="BE96" s="58">
        <f t="shared" si="6"/>
        <v>240</v>
      </c>
      <c r="BF96" s="58">
        <f t="shared" si="7"/>
        <v>68</v>
      </c>
      <c r="BG96" s="58">
        <f t="shared" si="8"/>
        <v>50</v>
      </c>
      <c r="BH96" s="58">
        <f t="shared" si="9"/>
        <v>6</v>
      </c>
      <c r="BI96" s="58">
        <f t="shared" si="10"/>
        <v>1</v>
      </c>
      <c r="BJ96" s="26">
        <f t="shared" si="11"/>
        <v>100</v>
      </c>
    </row>
    <row r="97" spans="1:62" ht="15">
      <c r="A97" s="60" t="s">
        <v>82</v>
      </c>
      <c r="B97" s="64" t="s">
        <v>16</v>
      </c>
      <c r="C97" s="27">
        <v>58</v>
      </c>
      <c r="E97" s="58"/>
      <c r="G97" s="27">
        <v>41</v>
      </c>
      <c r="I97" s="27" t="s">
        <v>7</v>
      </c>
      <c r="K97" s="27"/>
      <c r="M97" s="27"/>
      <c r="O97" s="27"/>
      <c r="Q97" s="62">
        <v>61</v>
      </c>
      <c r="S97" s="62"/>
      <c r="U97" s="62"/>
      <c r="W97" s="27">
        <v>42</v>
      </c>
      <c r="Y97" s="62" t="s">
        <v>7</v>
      </c>
      <c r="AA97" s="62">
        <v>55</v>
      </c>
      <c r="AC97" s="62"/>
      <c r="AE97" s="62"/>
      <c r="AG97" s="62"/>
      <c r="AI97" s="62"/>
      <c r="AK97" s="62"/>
      <c r="AM97" s="62"/>
      <c r="AO97" s="62"/>
      <c r="BE97" s="58">
        <f t="shared" si="6"/>
        <v>0</v>
      </c>
      <c r="BF97" s="58">
        <f t="shared" si="7"/>
        <v>0</v>
      </c>
      <c r="BG97" s="58">
        <f t="shared" si="8"/>
        <v>0</v>
      </c>
      <c r="BH97" s="58">
        <f t="shared" si="9"/>
        <v>0</v>
      </c>
      <c r="BI97" s="58">
        <f t="shared" si="10"/>
        <v>0</v>
      </c>
      <c r="BJ97" s="26">
        <f t="shared" si="11"/>
        <v>0</v>
      </c>
    </row>
    <row r="98" spans="1:62" ht="15">
      <c r="A98" s="60" t="s">
        <v>63</v>
      </c>
      <c r="B98" s="64" t="s">
        <v>3</v>
      </c>
      <c r="C98" s="27">
        <v>52</v>
      </c>
      <c r="E98" s="58"/>
      <c r="G98" s="58">
        <v>20</v>
      </c>
      <c r="H98" s="5">
        <v>11</v>
      </c>
      <c r="I98" s="62"/>
      <c r="K98" s="27">
        <v>37</v>
      </c>
      <c r="M98" s="27">
        <v>35</v>
      </c>
      <c r="O98" s="58">
        <v>12</v>
      </c>
      <c r="P98" s="5">
        <v>22</v>
      </c>
      <c r="Q98" s="58">
        <v>27</v>
      </c>
      <c r="R98" s="5">
        <v>4</v>
      </c>
      <c r="S98" s="58">
        <v>19</v>
      </c>
      <c r="T98" s="15">
        <v>12</v>
      </c>
      <c r="U98" s="62" t="s">
        <v>7</v>
      </c>
      <c r="W98" s="62"/>
      <c r="Y98" s="62" t="s">
        <v>7</v>
      </c>
      <c r="AA98" s="62"/>
      <c r="AC98" s="62"/>
      <c r="AE98" s="62"/>
      <c r="AG98" s="62"/>
      <c r="AI98" s="62"/>
      <c r="AK98" s="62"/>
      <c r="AM98" s="62"/>
      <c r="AO98" s="62"/>
      <c r="BE98" s="58">
        <f t="shared" si="6"/>
        <v>49</v>
      </c>
      <c r="BF98" s="58">
        <f t="shared" si="7"/>
        <v>0</v>
      </c>
      <c r="BG98" s="58">
        <f t="shared" si="8"/>
        <v>15</v>
      </c>
      <c r="BH98" s="58">
        <f t="shared" si="9"/>
        <v>22</v>
      </c>
      <c r="BI98" s="58">
        <f t="shared" si="10"/>
        <v>12</v>
      </c>
      <c r="BJ98" s="26">
        <f t="shared" si="11"/>
        <v>0</v>
      </c>
    </row>
    <row r="99" spans="1:62" ht="15">
      <c r="A99" s="45" t="s">
        <v>512</v>
      </c>
      <c r="B99" s="60" t="s">
        <v>17</v>
      </c>
      <c r="C99" s="22"/>
      <c r="E99" s="58"/>
      <c r="G99" s="58"/>
      <c r="I99" s="58"/>
      <c r="K99" s="58"/>
      <c r="M99" s="58"/>
      <c r="O99" s="58"/>
      <c r="Q99" s="58"/>
      <c r="S99" s="58"/>
      <c r="U99" s="58"/>
      <c r="W99" s="58"/>
      <c r="Y99" s="58"/>
      <c r="AA99" s="58"/>
      <c r="AC99" s="58"/>
      <c r="AE99" s="62" t="s">
        <v>7</v>
      </c>
      <c r="AG99" s="62"/>
      <c r="AI99" s="62"/>
      <c r="AK99" s="62"/>
      <c r="AM99" s="62"/>
      <c r="AO99" s="62"/>
      <c r="BE99" s="58">
        <f t="shared" si="6"/>
        <v>0</v>
      </c>
      <c r="BF99" s="58">
        <f t="shared" si="7"/>
        <v>0</v>
      </c>
      <c r="BG99" s="58">
        <f t="shared" si="8"/>
        <v>0</v>
      </c>
      <c r="BH99" s="58">
        <f t="shared" si="9"/>
        <v>0</v>
      </c>
      <c r="BI99" s="58">
        <f t="shared" si="10"/>
        <v>0</v>
      </c>
      <c r="BJ99" s="26">
        <f t="shared" si="11"/>
        <v>0</v>
      </c>
    </row>
    <row r="100" spans="1:62" ht="15">
      <c r="A100" s="61" t="s">
        <v>582</v>
      </c>
      <c r="B100" s="64" t="s">
        <v>583</v>
      </c>
      <c r="C100" s="22"/>
      <c r="E100" s="58"/>
      <c r="G100" s="58"/>
      <c r="I100" s="58"/>
      <c r="K100" s="58"/>
      <c r="M100" s="58"/>
      <c r="O100" s="58"/>
      <c r="Q100" s="58"/>
      <c r="S100" s="58"/>
      <c r="U100" s="58"/>
      <c r="W100" s="58"/>
      <c r="Y100" s="58"/>
      <c r="AA100" s="58"/>
      <c r="AC100" s="58"/>
      <c r="AE100" s="58"/>
      <c r="AG100" s="58"/>
      <c r="AI100" s="58"/>
      <c r="AK100" s="58"/>
      <c r="AM100" s="58"/>
      <c r="AO100" s="62">
        <v>46</v>
      </c>
      <c r="BE100" s="58">
        <f t="shared" si="6"/>
        <v>0</v>
      </c>
      <c r="BF100" s="58">
        <f t="shared" si="7"/>
        <v>0</v>
      </c>
      <c r="BG100" s="58">
        <f t="shared" si="8"/>
        <v>0</v>
      </c>
      <c r="BH100" s="58">
        <f t="shared" si="9"/>
        <v>0</v>
      </c>
      <c r="BI100" s="58">
        <f t="shared" si="10"/>
        <v>0</v>
      </c>
      <c r="BJ100" s="26">
        <f t="shared" si="11"/>
        <v>0</v>
      </c>
    </row>
    <row r="101" spans="1:62" ht="15">
      <c r="A101" s="28" t="s">
        <v>359</v>
      </c>
      <c r="B101" s="45" t="s">
        <v>14</v>
      </c>
      <c r="C101" s="22"/>
      <c r="E101" s="58"/>
      <c r="G101" s="58"/>
      <c r="I101" s="58"/>
      <c r="K101" s="27">
        <v>52</v>
      </c>
      <c r="M101" s="27">
        <v>46</v>
      </c>
      <c r="O101" s="27" t="s">
        <v>330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8">
        <v>34</v>
      </c>
      <c r="BE101" s="58">
        <f t="shared" si="6"/>
        <v>0</v>
      </c>
      <c r="BF101" s="58">
        <f t="shared" si="7"/>
        <v>0</v>
      </c>
      <c r="BG101" s="58">
        <f t="shared" si="8"/>
        <v>0</v>
      </c>
      <c r="BH101" s="58">
        <f t="shared" si="9"/>
        <v>0</v>
      </c>
      <c r="BI101" s="58">
        <f t="shared" si="10"/>
        <v>0</v>
      </c>
      <c r="BJ101" s="26">
        <f t="shared" si="11"/>
        <v>0</v>
      </c>
    </row>
    <row r="102" spans="1:62" ht="15">
      <c r="A102" s="60" t="s">
        <v>44</v>
      </c>
      <c r="B102" s="64" t="s">
        <v>5</v>
      </c>
      <c r="C102" s="25">
        <v>19</v>
      </c>
      <c r="D102" s="5">
        <v>12</v>
      </c>
      <c r="E102" s="22"/>
      <c r="G102" s="58">
        <v>22</v>
      </c>
      <c r="H102" s="5">
        <v>9</v>
      </c>
      <c r="I102" s="58"/>
      <c r="K102" s="58"/>
      <c r="M102" s="58"/>
      <c r="O102" s="58"/>
      <c r="Q102" s="58">
        <v>17</v>
      </c>
      <c r="R102" s="5">
        <v>14</v>
      </c>
      <c r="S102" s="58"/>
      <c r="U102" s="58">
        <v>28</v>
      </c>
      <c r="V102" s="15">
        <v>3</v>
      </c>
      <c r="W102" s="58"/>
      <c r="Y102" s="58">
        <v>12</v>
      </c>
      <c r="Z102" s="17">
        <v>22</v>
      </c>
      <c r="AA102" s="58"/>
      <c r="AC102" s="58"/>
      <c r="AE102" s="58"/>
      <c r="AG102" s="58"/>
      <c r="AI102" s="58"/>
      <c r="AK102" s="58"/>
      <c r="AM102" s="58"/>
      <c r="AO102" s="58"/>
      <c r="AU102" s="58">
        <v>36</v>
      </c>
      <c r="BE102" s="58">
        <f t="shared" si="6"/>
        <v>60</v>
      </c>
      <c r="BF102" s="58">
        <f t="shared" si="7"/>
        <v>0</v>
      </c>
      <c r="BG102" s="58">
        <f t="shared" si="8"/>
        <v>57</v>
      </c>
      <c r="BH102" s="58">
        <f t="shared" si="9"/>
        <v>0</v>
      </c>
      <c r="BI102" s="58">
        <f t="shared" si="10"/>
        <v>0</v>
      </c>
      <c r="BJ102" s="26">
        <f t="shared" si="11"/>
        <v>3</v>
      </c>
    </row>
    <row r="103" spans="1:62" ht="15">
      <c r="A103" s="45" t="s">
        <v>392</v>
      </c>
      <c r="B103" s="45" t="s">
        <v>4</v>
      </c>
      <c r="C103" s="22"/>
      <c r="E103" s="58"/>
      <c r="G103" s="58"/>
      <c r="I103" s="58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62">
        <v>51</v>
      </c>
      <c r="AI103" s="62">
        <v>37</v>
      </c>
      <c r="AK103" s="62"/>
      <c r="AM103" s="62"/>
      <c r="AO103" s="62"/>
      <c r="BE103" s="58">
        <f t="shared" si="6"/>
        <v>0</v>
      </c>
      <c r="BF103" s="58">
        <f t="shared" si="7"/>
        <v>0</v>
      </c>
      <c r="BG103" s="58">
        <f t="shared" si="8"/>
        <v>0</v>
      </c>
      <c r="BH103" s="58">
        <f t="shared" si="9"/>
        <v>0</v>
      </c>
      <c r="BI103" s="58">
        <f t="shared" si="10"/>
        <v>0</v>
      </c>
      <c r="BJ103" s="26">
        <f t="shared" si="11"/>
        <v>0</v>
      </c>
    </row>
    <row r="104" spans="1:62" ht="15">
      <c r="A104" s="45" t="s">
        <v>339</v>
      </c>
      <c r="B104" s="64" t="s">
        <v>4</v>
      </c>
      <c r="C104" s="22"/>
      <c r="E104" s="58"/>
      <c r="G104" s="58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62">
        <v>56</v>
      </c>
      <c r="AC104" s="62"/>
      <c r="AE104" s="62"/>
      <c r="AG104" s="62"/>
      <c r="AI104" s="62"/>
      <c r="AK104" s="62"/>
      <c r="AM104" s="62"/>
      <c r="AO104" s="62"/>
      <c r="BE104" s="58">
        <f t="shared" si="6"/>
        <v>0</v>
      </c>
      <c r="BF104" s="58">
        <f t="shared" si="7"/>
        <v>0</v>
      </c>
      <c r="BG104" s="58">
        <f t="shared" si="8"/>
        <v>0</v>
      </c>
      <c r="BH104" s="58">
        <f t="shared" si="9"/>
        <v>0</v>
      </c>
      <c r="BI104" s="58">
        <f t="shared" si="10"/>
        <v>0</v>
      </c>
      <c r="BJ104" s="26">
        <f t="shared" si="11"/>
        <v>0</v>
      </c>
    </row>
    <row r="105" spans="1:62" ht="15">
      <c r="A105" s="61" t="s">
        <v>651</v>
      </c>
      <c r="B105" s="60" t="s">
        <v>8</v>
      </c>
      <c r="C105" s="22"/>
      <c r="E105" s="58"/>
      <c r="G105" s="58"/>
      <c r="I105" s="58"/>
      <c r="K105" s="58"/>
      <c r="M105" s="58"/>
      <c r="O105" s="58"/>
      <c r="Q105" s="58"/>
      <c r="S105" s="58"/>
      <c r="U105" s="58"/>
      <c r="W105" s="58"/>
      <c r="Y105" s="58"/>
      <c r="AA105" s="58"/>
      <c r="AC105" s="58"/>
      <c r="AE105" s="58"/>
      <c r="AG105" s="58"/>
      <c r="AI105" s="58"/>
      <c r="AK105" s="58"/>
      <c r="AM105" s="58"/>
      <c r="AO105" s="58"/>
      <c r="BC105" s="58">
        <v>31</v>
      </c>
      <c r="BE105" s="58">
        <f t="shared" si="6"/>
        <v>0</v>
      </c>
      <c r="BF105" s="58">
        <f t="shared" si="7"/>
        <v>0</v>
      </c>
      <c r="BG105" s="58">
        <f t="shared" si="8"/>
        <v>0</v>
      </c>
      <c r="BH105" s="58">
        <f t="shared" si="9"/>
        <v>0</v>
      </c>
      <c r="BI105" s="58">
        <f t="shared" si="10"/>
        <v>0</v>
      </c>
      <c r="BJ105" s="26">
        <f t="shared" si="11"/>
        <v>0</v>
      </c>
    </row>
    <row r="106" spans="1:62" ht="15">
      <c r="A106" s="60" t="s">
        <v>557</v>
      </c>
      <c r="B106" s="60" t="s">
        <v>14</v>
      </c>
      <c r="C106" s="22"/>
      <c r="E106" s="58"/>
      <c r="G106" s="58"/>
      <c r="I106" s="58"/>
      <c r="K106" s="58"/>
      <c r="M106" s="58"/>
      <c r="O106" s="58"/>
      <c r="Q106" s="58"/>
      <c r="S106" s="58"/>
      <c r="U106" s="58"/>
      <c r="W106" s="58"/>
      <c r="Y106" s="58"/>
      <c r="AA106" s="58"/>
      <c r="AC106" s="58"/>
      <c r="AE106" s="58"/>
      <c r="AG106" s="58"/>
      <c r="AI106" s="58"/>
      <c r="AK106" s="62">
        <v>35</v>
      </c>
      <c r="AM106" s="58"/>
      <c r="AO106" s="58"/>
      <c r="AS106" s="62">
        <v>37</v>
      </c>
      <c r="AU106" s="58">
        <v>42</v>
      </c>
      <c r="BE106" s="58">
        <f t="shared" si="6"/>
        <v>0</v>
      </c>
      <c r="BF106" s="58">
        <f t="shared" si="7"/>
        <v>0</v>
      </c>
      <c r="BG106" s="58">
        <f t="shared" si="8"/>
        <v>0</v>
      </c>
      <c r="BH106" s="58">
        <f t="shared" si="9"/>
        <v>0</v>
      </c>
      <c r="BI106" s="58">
        <f t="shared" si="10"/>
        <v>0</v>
      </c>
      <c r="BJ106" s="26">
        <f t="shared" si="11"/>
        <v>0</v>
      </c>
    </row>
    <row r="107" spans="1:62" ht="15">
      <c r="A107" s="60" t="s">
        <v>78</v>
      </c>
      <c r="B107" s="64" t="s">
        <v>18</v>
      </c>
      <c r="C107" s="27" t="s">
        <v>7</v>
      </c>
      <c r="E107" s="27">
        <v>52</v>
      </c>
      <c r="G107" s="27" t="s">
        <v>249</v>
      </c>
      <c r="I107" s="58" t="s">
        <v>19</v>
      </c>
      <c r="K107" s="58"/>
      <c r="M107" s="58"/>
      <c r="O107" s="58"/>
      <c r="Q107" s="62">
        <v>35</v>
      </c>
      <c r="S107" s="62"/>
      <c r="U107" s="62"/>
      <c r="W107" s="27">
        <v>45</v>
      </c>
      <c r="Y107" s="62">
        <v>45</v>
      </c>
      <c r="AA107" s="58">
        <v>19</v>
      </c>
      <c r="AB107" s="23">
        <v>12</v>
      </c>
      <c r="AC107" s="58"/>
      <c r="AE107" s="58">
        <v>20</v>
      </c>
      <c r="AF107" s="23">
        <v>11</v>
      </c>
      <c r="AG107" s="58"/>
      <c r="AI107" s="58"/>
      <c r="AK107" s="62">
        <v>42</v>
      </c>
      <c r="AM107" s="58"/>
      <c r="AO107" s="58"/>
      <c r="AP107" s="44"/>
      <c r="BE107" s="58">
        <f t="shared" si="6"/>
        <v>23</v>
      </c>
      <c r="BF107" s="58">
        <f t="shared" si="7"/>
        <v>23</v>
      </c>
      <c r="BG107" s="58">
        <f t="shared" si="8"/>
        <v>0</v>
      </c>
      <c r="BH107" s="58">
        <f t="shared" si="9"/>
        <v>0</v>
      </c>
      <c r="BI107" s="58">
        <f t="shared" si="10"/>
        <v>0</v>
      </c>
      <c r="BJ107" s="26">
        <f t="shared" si="11"/>
        <v>0</v>
      </c>
    </row>
    <row r="108" spans="1:62" ht="15">
      <c r="A108" s="60" t="s">
        <v>59</v>
      </c>
      <c r="B108" s="64" t="s">
        <v>3</v>
      </c>
      <c r="C108" s="25">
        <v>22</v>
      </c>
      <c r="D108" s="5">
        <v>9</v>
      </c>
      <c r="E108" s="58"/>
      <c r="G108" s="27">
        <v>31</v>
      </c>
      <c r="I108" s="58"/>
      <c r="K108" s="25">
        <v>30</v>
      </c>
      <c r="L108" s="5">
        <v>1</v>
      </c>
      <c r="M108" s="25">
        <v>30</v>
      </c>
      <c r="N108" s="5">
        <v>1</v>
      </c>
      <c r="O108" s="58">
        <v>8</v>
      </c>
      <c r="P108" s="5">
        <v>32</v>
      </c>
      <c r="Q108" s="62">
        <v>41</v>
      </c>
      <c r="S108" s="62"/>
      <c r="U108" s="58">
        <v>22</v>
      </c>
      <c r="V108" s="15">
        <v>9</v>
      </c>
      <c r="W108" s="58"/>
      <c r="Y108" s="58">
        <v>23</v>
      </c>
      <c r="Z108" s="17">
        <v>8</v>
      </c>
      <c r="AA108" s="58"/>
      <c r="AC108" s="58"/>
      <c r="AE108" s="58"/>
      <c r="AG108" s="62">
        <v>33</v>
      </c>
      <c r="AI108" s="62" t="s">
        <v>332</v>
      </c>
      <c r="AK108" s="62"/>
      <c r="AM108" s="58">
        <v>25</v>
      </c>
      <c r="AN108" s="23">
        <v>6</v>
      </c>
      <c r="AO108" s="62">
        <v>36</v>
      </c>
      <c r="AQ108" s="58">
        <v>13</v>
      </c>
      <c r="AR108" s="57">
        <v>20</v>
      </c>
      <c r="AU108" s="58" t="s">
        <v>19</v>
      </c>
      <c r="AW108" s="62" t="s">
        <v>7</v>
      </c>
      <c r="AY108" s="58">
        <v>24</v>
      </c>
      <c r="AZ108" s="57">
        <v>7</v>
      </c>
      <c r="BA108" s="58">
        <v>11</v>
      </c>
      <c r="BB108" s="57">
        <v>24</v>
      </c>
      <c r="BC108" s="58">
        <v>28</v>
      </c>
      <c r="BD108" s="57">
        <v>3</v>
      </c>
      <c r="BE108" s="58">
        <f t="shared" si="6"/>
        <v>120</v>
      </c>
      <c r="BF108" s="58">
        <f t="shared" si="7"/>
        <v>0</v>
      </c>
      <c r="BG108" s="58">
        <f t="shared" si="8"/>
        <v>17</v>
      </c>
      <c r="BH108" s="58">
        <f t="shared" si="9"/>
        <v>82</v>
      </c>
      <c r="BI108" s="58">
        <f t="shared" si="10"/>
        <v>9</v>
      </c>
      <c r="BJ108" s="26">
        <f t="shared" si="11"/>
        <v>12</v>
      </c>
    </row>
    <row r="109" spans="1:62" ht="15">
      <c r="A109" s="60" t="s">
        <v>52</v>
      </c>
      <c r="B109" s="64" t="s">
        <v>15</v>
      </c>
      <c r="C109" s="27">
        <v>38</v>
      </c>
      <c r="E109" s="27">
        <v>39</v>
      </c>
      <c r="G109" s="27">
        <v>44</v>
      </c>
      <c r="I109" s="62"/>
      <c r="K109" s="62"/>
      <c r="M109" s="62"/>
      <c r="O109" s="62"/>
      <c r="Q109" s="62">
        <v>59</v>
      </c>
      <c r="S109" s="62"/>
      <c r="U109" s="62"/>
      <c r="W109" s="62"/>
      <c r="Y109" s="62"/>
      <c r="AA109" s="62"/>
      <c r="AC109" s="62"/>
      <c r="AE109" s="62"/>
      <c r="AG109" s="62"/>
      <c r="AI109" s="62"/>
      <c r="AK109" s="62"/>
      <c r="AM109" s="62"/>
      <c r="AO109" s="62"/>
      <c r="AU109" s="58">
        <v>51</v>
      </c>
      <c r="BE109" s="58">
        <f t="shared" si="6"/>
        <v>0</v>
      </c>
      <c r="BF109" s="58">
        <f t="shared" si="7"/>
        <v>0</v>
      </c>
      <c r="BG109" s="58">
        <f t="shared" si="8"/>
        <v>0</v>
      </c>
      <c r="BH109" s="58">
        <f t="shared" si="9"/>
        <v>0</v>
      </c>
      <c r="BI109" s="58">
        <f t="shared" si="10"/>
        <v>0</v>
      </c>
      <c r="BJ109" s="26">
        <f t="shared" si="11"/>
        <v>0</v>
      </c>
    </row>
    <row r="110" spans="1:62" ht="15">
      <c r="A110" s="60" t="s">
        <v>555</v>
      </c>
      <c r="B110" s="60" t="s">
        <v>15</v>
      </c>
      <c r="C110" s="22"/>
      <c r="E110" s="58"/>
      <c r="G110" s="58"/>
      <c r="I110" s="58"/>
      <c r="K110" s="58"/>
      <c r="M110" s="58"/>
      <c r="O110" s="58"/>
      <c r="Q110" s="58"/>
      <c r="S110" s="58"/>
      <c r="U110" s="58"/>
      <c r="W110" s="58"/>
      <c r="Y110" s="58"/>
      <c r="AA110" s="58"/>
      <c r="AC110" s="58"/>
      <c r="AE110" s="58"/>
      <c r="AG110" s="58"/>
      <c r="AI110" s="58"/>
      <c r="AK110" s="62" t="s">
        <v>353</v>
      </c>
      <c r="AM110" s="58"/>
      <c r="AO110" s="58"/>
      <c r="BE110" s="58">
        <f t="shared" si="6"/>
        <v>0</v>
      </c>
      <c r="BF110" s="58">
        <f t="shared" si="7"/>
        <v>0</v>
      </c>
      <c r="BG110" s="58">
        <f t="shared" si="8"/>
        <v>0</v>
      </c>
      <c r="BH110" s="58">
        <f t="shared" si="9"/>
        <v>0</v>
      </c>
      <c r="BI110" s="58">
        <f t="shared" si="10"/>
        <v>0</v>
      </c>
      <c r="BJ110" s="26">
        <f t="shared" si="11"/>
        <v>0</v>
      </c>
    </row>
    <row r="111" spans="1:62" ht="15">
      <c r="A111" s="61" t="s">
        <v>509</v>
      </c>
      <c r="B111" s="60" t="s">
        <v>2</v>
      </c>
      <c r="C111" s="22"/>
      <c r="E111" s="58"/>
      <c r="G111" s="58"/>
      <c r="I111" s="58"/>
      <c r="K111" s="58"/>
      <c r="M111" s="58"/>
      <c r="O111" s="58"/>
      <c r="Q111" s="58"/>
      <c r="S111" s="58"/>
      <c r="U111" s="58"/>
      <c r="W111" s="58"/>
      <c r="Y111" s="58"/>
      <c r="AA111" s="58"/>
      <c r="AC111" s="58"/>
      <c r="AE111" s="62" t="s">
        <v>7</v>
      </c>
      <c r="AG111" s="62"/>
      <c r="AI111" s="62"/>
      <c r="AK111" s="62"/>
      <c r="AM111" s="62"/>
      <c r="AO111" s="62"/>
      <c r="BE111" s="58">
        <f t="shared" si="6"/>
        <v>0</v>
      </c>
      <c r="BF111" s="58">
        <f t="shared" si="7"/>
        <v>0</v>
      </c>
      <c r="BG111" s="58">
        <f t="shared" si="8"/>
        <v>0</v>
      </c>
      <c r="BH111" s="58">
        <f t="shared" si="9"/>
        <v>0</v>
      </c>
      <c r="BI111" s="58">
        <f t="shared" si="10"/>
        <v>0</v>
      </c>
      <c r="BJ111" s="26">
        <f t="shared" si="11"/>
        <v>0</v>
      </c>
    </row>
    <row r="112" spans="1:62" ht="15">
      <c r="A112" s="61" t="s">
        <v>550</v>
      </c>
      <c r="B112" s="60" t="s">
        <v>549</v>
      </c>
      <c r="C112" s="22"/>
      <c r="E112" s="58"/>
      <c r="G112" s="58"/>
      <c r="I112" s="58"/>
      <c r="K112" s="58"/>
      <c r="M112" s="58"/>
      <c r="O112" s="58"/>
      <c r="Q112" s="58"/>
      <c r="S112" s="58"/>
      <c r="U112" s="58"/>
      <c r="W112" s="58"/>
      <c r="Y112" s="58"/>
      <c r="AA112" s="58"/>
      <c r="AC112" s="58"/>
      <c r="AE112" s="58"/>
      <c r="AG112" s="58"/>
      <c r="AI112" s="62">
        <v>38</v>
      </c>
      <c r="AK112" s="62"/>
      <c r="AM112" s="58"/>
      <c r="AO112" s="62"/>
      <c r="BE112" s="58">
        <f t="shared" si="6"/>
        <v>0</v>
      </c>
      <c r="BF112" s="58">
        <f t="shared" si="7"/>
        <v>0</v>
      </c>
      <c r="BG112" s="58">
        <f t="shared" si="8"/>
        <v>0</v>
      </c>
      <c r="BH112" s="58">
        <f t="shared" si="9"/>
        <v>0</v>
      </c>
      <c r="BI112" s="58">
        <f t="shared" si="10"/>
        <v>0</v>
      </c>
      <c r="BJ112" s="26">
        <f t="shared" si="11"/>
        <v>0</v>
      </c>
    </row>
    <row r="113" spans="1:62" ht="15">
      <c r="A113" s="45" t="s">
        <v>376</v>
      </c>
      <c r="B113" s="45" t="s">
        <v>5</v>
      </c>
      <c r="C113" s="22"/>
      <c r="E113" s="58"/>
      <c r="I113" s="58"/>
      <c r="K113" s="27">
        <v>37</v>
      </c>
      <c r="M113" s="27">
        <v>38</v>
      </c>
      <c r="O113" s="58">
        <v>28</v>
      </c>
      <c r="P113" s="5">
        <v>3</v>
      </c>
      <c r="Q113" s="58"/>
      <c r="S113" s="58">
        <v>14</v>
      </c>
      <c r="T113" s="15">
        <v>18</v>
      </c>
      <c r="U113" s="58"/>
      <c r="W113" s="58"/>
      <c r="Y113" s="58"/>
      <c r="AA113" s="58"/>
      <c r="AC113" s="58"/>
      <c r="AE113" s="58"/>
      <c r="AG113" s="58">
        <v>23</v>
      </c>
      <c r="AH113" s="23">
        <v>8</v>
      </c>
      <c r="AI113" s="58">
        <v>8</v>
      </c>
      <c r="AJ113" s="23">
        <v>32</v>
      </c>
      <c r="AK113" s="58"/>
      <c r="AM113" s="58">
        <v>24</v>
      </c>
      <c r="AN113" s="23">
        <v>7</v>
      </c>
      <c r="AO113" s="58">
        <v>21</v>
      </c>
      <c r="AP113" s="23">
        <v>10</v>
      </c>
      <c r="AQ113" s="58">
        <v>6</v>
      </c>
      <c r="AR113" s="57">
        <v>40</v>
      </c>
      <c r="AW113" s="58">
        <v>28</v>
      </c>
      <c r="AX113" s="57">
        <v>3</v>
      </c>
      <c r="AY113" s="58">
        <v>15</v>
      </c>
      <c r="AZ113" s="57">
        <v>16</v>
      </c>
      <c r="BA113" s="58">
        <v>18</v>
      </c>
      <c r="BB113" s="57">
        <v>13</v>
      </c>
      <c r="BC113" s="58">
        <v>25</v>
      </c>
      <c r="BD113" s="57">
        <v>6</v>
      </c>
      <c r="BE113" s="58">
        <f t="shared" si="6"/>
        <v>156</v>
      </c>
      <c r="BF113" s="58">
        <f t="shared" si="7"/>
        <v>0</v>
      </c>
      <c r="BG113" s="58">
        <f t="shared" si="8"/>
        <v>0</v>
      </c>
      <c r="BH113" s="58">
        <f t="shared" si="9"/>
        <v>95</v>
      </c>
      <c r="BI113" s="58">
        <f t="shared" si="10"/>
        <v>52</v>
      </c>
      <c r="BJ113" s="26">
        <f t="shared" si="11"/>
        <v>9</v>
      </c>
    </row>
    <row r="114" spans="1:62" ht="15">
      <c r="A114" s="60" t="s">
        <v>37</v>
      </c>
      <c r="B114" s="64" t="s">
        <v>11</v>
      </c>
      <c r="C114" s="25">
        <v>12</v>
      </c>
      <c r="D114" s="5">
        <v>22</v>
      </c>
      <c r="E114" s="22"/>
      <c r="G114" s="58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8">
        <v>3</v>
      </c>
      <c r="P114" s="5">
        <v>60</v>
      </c>
      <c r="Q114" s="58">
        <v>8</v>
      </c>
      <c r="R114" s="5">
        <v>32</v>
      </c>
      <c r="S114" s="58">
        <v>8</v>
      </c>
      <c r="T114" s="15">
        <v>32</v>
      </c>
      <c r="U114" s="58">
        <v>15</v>
      </c>
      <c r="V114" s="15">
        <v>16</v>
      </c>
      <c r="W114" s="58">
        <v>21</v>
      </c>
      <c r="X114" s="19">
        <v>10</v>
      </c>
      <c r="Y114" s="58">
        <v>5</v>
      </c>
      <c r="Z114" s="17">
        <v>45</v>
      </c>
      <c r="AA114" s="62">
        <v>36</v>
      </c>
      <c r="AC114" s="58">
        <v>9</v>
      </c>
      <c r="AD114" s="23">
        <v>15</v>
      </c>
      <c r="AE114" s="62" t="s">
        <v>7</v>
      </c>
      <c r="AG114" s="58">
        <v>16</v>
      </c>
      <c r="AH114" s="23">
        <v>15</v>
      </c>
      <c r="AI114" s="58">
        <v>16</v>
      </c>
      <c r="AJ114" s="23">
        <v>15</v>
      </c>
      <c r="AK114" s="62">
        <v>43</v>
      </c>
      <c r="AM114" s="58">
        <v>4</v>
      </c>
      <c r="AN114" s="23">
        <v>50</v>
      </c>
      <c r="AO114" s="58">
        <v>2</v>
      </c>
      <c r="AP114" s="23">
        <v>80</v>
      </c>
      <c r="AQ114" s="58">
        <v>4</v>
      </c>
      <c r="AR114" s="57">
        <v>50</v>
      </c>
      <c r="AU114" s="58">
        <v>21</v>
      </c>
      <c r="AV114" s="57">
        <v>10</v>
      </c>
      <c r="AW114" s="58">
        <v>8</v>
      </c>
      <c r="AX114" s="57">
        <v>32</v>
      </c>
      <c r="AY114" s="58">
        <v>11</v>
      </c>
      <c r="AZ114" s="57">
        <v>24</v>
      </c>
      <c r="BA114" s="58">
        <v>3</v>
      </c>
      <c r="BB114" s="57">
        <v>60</v>
      </c>
      <c r="BC114" s="58">
        <v>6</v>
      </c>
      <c r="BD114" s="57">
        <v>40</v>
      </c>
      <c r="BE114" s="58">
        <f t="shared" si="6"/>
        <v>730</v>
      </c>
      <c r="BF114" s="58">
        <f t="shared" si="7"/>
        <v>10</v>
      </c>
      <c r="BG114" s="58">
        <f t="shared" si="8"/>
        <v>141</v>
      </c>
      <c r="BH114" s="58">
        <f t="shared" si="9"/>
        <v>235</v>
      </c>
      <c r="BI114" s="58">
        <f t="shared" si="10"/>
        <v>241</v>
      </c>
      <c r="BJ114" s="26">
        <f t="shared" si="11"/>
        <v>88</v>
      </c>
    </row>
    <row r="115" spans="1:62" ht="15">
      <c r="A115" s="45" t="s">
        <v>384</v>
      </c>
      <c r="B115" s="45" t="s">
        <v>1</v>
      </c>
      <c r="C115" s="22"/>
      <c r="E115" s="58"/>
      <c r="G115" s="58"/>
      <c r="I115" s="58"/>
      <c r="K115" s="25">
        <v>19</v>
      </c>
      <c r="L115" s="5">
        <v>12</v>
      </c>
      <c r="M115" s="25">
        <v>13</v>
      </c>
      <c r="N115" s="5">
        <v>20</v>
      </c>
      <c r="O115" s="58">
        <v>15</v>
      </c>
      <c r="P115" s="5">
        <v>16</v>
      </c>
      <c r="Q115" s="58"/>
      <c r="S115" s="58">
        <v>25</v>
      </c>
      <c r="T115" s="15">
        <v>6</v>
      </c>
      <c r="U115" s="58">
        <v>20</v>
      </c>
      <c r="V115" s="15">
        <v>11</v>
      </c>
      <c r="W115" s="58"/>
      <c r="Y115" s="58"/>
      <c r="AA115" s="58"/>
      <c r="AC115" s="58"/>
      <c r="AE115" s="58"/>
      <c r="AG115" s="58">
        <v>29</v>
      </c>
      <c r="AH115" s="23">
        <v>2</v>
      </c>
      <c r="AI115" s="58">
        <v>20</v>
      </c>
      <c r="AJ115" s="23">
        <v>11</v>
      </c>
      <c r="AK115" s="58"/>
      <c r="AM115" s="58">
        <v>18</v>
      </c>
      <c r="AN115" s="23">
        <v>13</v>
      </c>
      <c r="AO115" s="58">
        <v>7</v>
      </c>
      <c r="AP115" s="23">
        <v>36</v>
      </c>
      <c r="AQ115" s="58">
        <v>12</v>
      </c>
      <c r="AR115" s="57">
        <v>22</v>
      </c>
      <c r="AW115" s="58">
        <v>35</v>
      </c>
      <c r="AY115" s="58">
        <v>28</v>
      </c>
      <c r="AZ115" s="57">
        <v>3</v>
      </c>
      <c r="BA115" s="58">
        <v>24</v>
      </c>
      <c r="BB115" s="57">
        <v>7</v>
      </c>
      <c r="BC115" s="58">
        <v>38</v>
      </c>
      <c r="BE115" s="58">
        <f t="shared" si="6"/>
        <v>159</v>
      </c>
      <c r="BF115" s="58">
        <f t="shared" si="7"/>
        <v>0</v>
      </c>
      <c r="BG115" s="58">
        <f t="shared" si="8"/>
        <v>0</v>
      </c>
      <c r="BH115" s="58">
        <f t="shared" si="9"/>
        <v>69</v>
      </c>
      <c r="BI115" s="58">
        <f t="shared" si="10"/>
        <v>79</v>
      </c>
      <c r="BJ115" s="26">
        <f t="shared" si="11"/>
        <v>11</v>
      </c>
    </row>
    <row r="116" spans="1:62" ht="15">
      <c r="A116" s="60" t="s">
        <v>542</v>
      </c>
      <c r="B116" s="60" t="s">
        <v>4</v>
      </c>
      <c r="C116" s="22"/>
      <c r="E116" s="58"/>
      <c r="G116" s="58"/>
      <c r="I116" s="58"/>
      <c r="K116" s="58"/>
      <c r="M116" s="58"/>
      <c r="O116" s="58"/>
      <c r="Q116" s="58"/>
      <c r="S116" s="58"/>
      <c r="U116" s="58"/>
      <c r="W116" s="58"/>
      <c r="Y116" s="58"/>
      <c r="AA116" s="58"/>
      <c r="AC116" s="58"/>
      <c r="AE116" s="58"/>
      <c r="AG116" s="62">
        <v>52</v>
      </c>
      <c r="AI116" s="62"/>
      <c r="AK116" s="62"/>
      <c r="AM116" s="62"/>
      <c r="AO116" s="62"/>
      <c r="BE116" s="58">
        <f t="shared" si="6"/>
        <v>0</v>
      </c>
      <c r="BF116" s="58">
        <f t="shared" si="7"/>
        <v>0</v>
      </c>
      <c r="BG116" s="58">
        <f t="shared" si="8"/>
        <v>0</v>
      </c>
      <c r="BH116" s="58">
        <f t="shared" si="9"/>
        <v>0</v>
      </c>
      <c r="BI116" s="58">
        <f t="shared" si="10"/>
        <v>0</v>
      </c>
      <c r="BJ116" s="26">
        <f t="shared" si="11"/>
        <v>0</v>
      </c>
    </row>
    <row r="117" spans="1:62" ht="15">
      <c r="A117" s="60" t="s">
        <v>43</v>
      </c>
      <c r="B117" s="64" t="s">
        <v>1</v>
      </c>
      <c r="C117" s="25">
        <v>9</v>
      </c>
      <c r="D117" s="5">
        <v>29</v>
      </c>
      <c r="E117" s="25">
        <v>14</v>
      </c>
      <c r="F117" s="5">
        <v>18</v>
      </c>
      <c r="G117" s="58">
        <v>11</v>
      </c>
      <c r="H117" s="5">
        <v>24</v>
      </c>
      <c r="I117" s="58" t="s">
        <v>19</v>
      </c>
      <c r="K117" s="58"/>
      <c r="M117" s="58"/>
      <c r="O117" s="58"/>
      <c r="Q117" s="58">
        <v>4</v>
      </c>
      <c r="R117" s="5">
        <v>50</v>
      </c>
      <c r="S117" s="58"/>
      <c r="U117" s="58">
        <v>29</v>
      </c>
      <c r="V117" s="15">
        <v>2</v>
      </c>
      <c r="W117" s="27" t="s">
        <v>7</v>
      </c>
      <c r="Y117" s="58">
        <v>18</v>
      </c>
      <c r="Z117" s="17">
        <v>13</v>
      </c>
      <c r="AA117" s="62" t="s">
        <v>7</v>
      </c>
      <c r="AC117" s="62"/>
      <c r="AE117" s="62" t="s">
        <v>7</v>
      </c>
      <c r="AG117" s="62"/>
      <c r="AI117" s="62"/>
      <c r="AK117" s="62" t="s">
        <v>7</v>
      </c>
      <c r="AM117" s="62"/>
      <c r="AO117" s="62"/>
      <c r="AS117" s="62">
        <v>42</v>
      </c>
      <c r="AU117" s="58">
        <v>4</v>
      </c>
      <c r="AV117" s="57">
        <v>50</v>
      </c>
      <c r="BE117" s="58">
        <f t="shared" si="6"/>
        <v>186</v>
      </c>
      <c r="BF117" s="58">
        <f t="shared" si="7"/>
        <v>18</v>
      </c>
      <c r="BG117" s="58">
        <f t="shared" si="8"/>
        <v>166</v>
      </c>
      <c r="BH117" s="58">
        <f t="shared" si="9"/>
        <v>0</v>
      </c>
      <c r="BI117" s="58">
        <f t="shared" si="10"/>
        <v>0</v>
      </c>
      <c r="BJ117" s="26">
        <f t="shared" si="11"/>
        <v>2</v>
      </c>
    </row>
    <row r="118" spans="1:62" ht="15">
      <c r="A118" s="60" t="s">
        <v>72</v>
      </c>
      <c r="B118" s="64" t="s">
        <v>10</v>
      </c>
      <c r="C118" s="27">
        <v>44</v>
      </c>
      <c r="E118" s="58"/>
      <c r="G118" s="62"/>
      <c r="I118" s="62"/>
      <c r="K118" s="25">
        <v>13</v>
      </c>
      <c r="L118" s="5">
        <v>20</v>
      </c>
      <c r="M118" s="27" t="s">
        <v>332</v>
      </c>
      <c r="O118" s="58">
        <v>17</v>
      </c>
      <c r="P118" s="5">
        <v>14</v>
      </c>
      <c r="Q118" s="62">
        <v>45</v>
      </c>
      <c r="S118" s="58">
        <v>29</v>
      </c>
      <c r="T118" s="15">
        <v>2</v>
      </c>
      <c r="U118" s="62" t="s">
        <v>7</v>
      </c>
      <c r="W118" s="62"/>
      <c r="Y118" s="62"/>
      <c r="AA118" s="62"/>
      <c r="AC118" s="62"/>
      <c r="AE118" s="62"/>
      <c r="AG118" s="62">
        <v>38</v>
      </c>
      <c r="AI118" s="58">
        <v>26</v>
      </c>
      <c r="AJ118" s="23">
        <v>5</v>
      </c>
      <c r="AK118" s="58"/>
      <c r="AM118" s="62">
        <v>34</v>
      </c>
      <c r="AO118" s="58">
        <v>23</v>
      </c>
      <c r="AP118" s="23">
        <v>8</v>
      </c>
      <c r="AQ118" s="58" t="s">
        <v>332</v>
      </c>
      <c r="AU118" s="58">
        <v>35</v>
      </c>
      <c r="AY118" s="58">
        <v>32</v>
      </c>
      <c r="BA118" s="58">
        <v>38</v>
      </c>
      <c r="BC118" s="58">
        <v>21</v>
      </c>
      <c r="BD118" s="57">
        <v>10</v>
      </c>
      <c r="BE118" s="58">
        <f t="shared" si="6"/>
        <v>59</v>
      </c>
      <c r="BF118" s="58">
        <f t="shared" si="7"/>
        <v>0</v>
      </c>
      <c r="BG118" s="58">
        <f t="shared" si="8"/>
        <v>0</v>
      </c>
      <c r="BH118" s="58">
        <f t="shared" si="9"/>
        <v>19</v>
      </c>
      <c r="BI118" s="58">
        <f t="shared" si="10"/>
        <v>30</v>
      </c>
      <c r="BJ118" s="26">
        <f t="shared" si="11"/>
        <v>10</v>
      </c>
    </row>
    <row r="119" spans="1:62" ht="15">
      <c r="A119" s="45" t="s">
        <v>377</v>
      </c>
      <c r="B119" s="45" t="s">
        <v>11</v>
      </c>
      <c r="C119" s="22"/>
      <c r="E119" s="58"/>
      <c r="I119" s="58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62">
        <v>35</v>
      </c>
      <c r="U119" s="62"/>
      <c r="W119" s="62"/>
      <c r="Y119" s="62"/>
      <c r="AA119" s="62"/>
      <c r="AC119" s="62"/>
      <c r="AE119" s="62"/>
      <c r="AG119" s="62">
        <v>46</v>
      </c>
      <c r="AI119" s="62">
        <v>34</v>
      </c>
      <c r="AK119" s="62"/>
      <c r="AM119" s="62">
        <v>39</v>
      </c>
      <c r="AO119" s="62">
        <v>34</v>
      </c>
      <c r="AQ119" s="58">
        <v>31</v>
      </c>
      <c r="BE119" s="58">
        <f t="shared" si="6"/>
        <v>22</v>
      </c>
      <c r="BF119" s="58">
        <f t="shared" si="7"/>
        <v>0</v>
      </c>
      <c r="BG119" s="58">
        <f t="shared" si="8"/>
        <v>0</v>
      </c>
      <c r="BH119" s="58">
        <f t="shared" si="9"/>
        <v>0</v>
      </c>
      <c r="BI119" s="58">
        <f t="shared" si="10"/>
        <v>22</v>
      </c>
      <c r="BJ119" s="26">
        <f t="shared" si="11"/>
        <v>0</v>
      </c>
    </row>
    <row r="120" spans="1:62" ht="15">
      <c r="A120" s="60" t="s">
        <v>25</v>
      </c>
      <c r="B120" s="64" t="s">
        <v>14</v>
      </c>
      <c r="C120" s="25">
        <v>6</v>
      </c>
      <c r="D120" s="5">
        <v>40</v>
      </c>
      <c r="E120" s="25">
        <v>9</v>
      </c>
      <c r="F120" s="5">
        <v>29</v>
      </c>
      <c r="G120" s="58">
        <v>14</v>
      </c>
      <c r="H120" s="5">
        <v>18</v>
      </c>
      <c r="I120" s="58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332</v>
      </c>
      <c r="Q120" s="58">
        <v>3</v>
      </c>
      <c r="R120" s="5">
        <v>60</v>
      </c>
      <c r="S120" s="58">
        <v>12</v>
      </c>
      <c r="T120" s="15">
        <v>22</v>
      </c>
      <c r="U120" s="58">
        <v>8</v>
      </c>
      <c r="V120" s="15">
        <v>32</v>
      </c>
      <c r="W120" s="58">
        <v>3</v>
      </c>
      <c r="X120" s="19">
        <v>60</v>
      </c>
      <c r="Y120" s="58">
        <v>6</v>
      </c>
      <c r="Z120" s="17">
        <v>40</v>
      </c>
      <c r="AA120" s="58" t="s">
        <v>19</v>
      </c>
      <c r="AC120" s="58">
        <v>2</v>
      </c>
      <c r="AD120" s="23">
        <v>80</v>
      </c>
      <c r="AE120" s="58">
        <v>13</v>
      </c>
      <c r="AF120" s="23">
        <v>20</v>
      </c>
      <c r="AG120" s="58">
        <v>24</v>
      </c>
      <c r="AH120" s="23">
        <v>7</v>
      </c>
      <c r="AI120" s="62" t="s">
        <v>331</v>
      </c>
      <c r="AK120" s="62" t="s">
        <v>7</v>
      </c>
      <c r="AM120" s="58">
        <v>16</v>
      </c>
      <c r="AN120" s="23">
        <v>15</v>
      </c>
      <c r="AO120" s="58">
        <v>13</v>
      </c>
      <c r="AP120" s="23">
        <v>20</v>
      </c>
      <c r="AQ120" s="58" t="s">
        <v>332</v>
      </c>
      <c r="AS120" s="62">
        <v>31</v>
      </c>
      <c r="AW120" s="58">
        <v>2</v>
      </c>
      <c r="AX120" s="57">
        <v>80</v>
      </c>
      <c r="AY120" s="58">
        <v>2</v>
      </c>
      <c r="AZ120" s="57">
        <v>80</v>
      </c>
      <c r="BA120" s="58">
        <v>8</v>
      </c>
      <c r="BB120" s="57">
        <v>32</v>
      </c>
      <c r="BC120" s="58">
        <v>1</v>
      </c>
      <c r="BD120" s="57">
        <v>100</v>
      </c>
      <c r="BE120" s="58">
        <f t="shared" si="6"/>
        <v>807</v>
      </c>
      <c r="BF120" s="58">
        <f t="shared" si="7"/>
        <v>135</v>
      </c>
      <c r="BG120" s="58">
        <f t="shared" si="8"/>
        <v>158</v>
      </c>
      <c r="BH120" s="58">
        <f t="shared" si="9"/>
        <v>47</v>
      </c>
      <c r="BI120" s="58">
        <f t="shared" si="10"/>
        <v>175</v>
      </c>
      <c r="BJ120" s="26">
        <f t="shared" si="11"/>
        <v>212</v>
      </c>
    </row>
    <row r="121" spans="1:62" ht="15">
      <c r="A121" s="45" t="s">
        <v>374</v>
      </c>
      <c r="B121" s="45" t="s">
        <v>10</v>
      </c>
      <c r="E121" s="58"/>
      <c r="I121" s="58"/>
      <c r="K121" s="27" t="s">
        <v>332</v>
      </c>
      <c r="M121" s="27">
        <v>40</v>
      </c>
      <c r="O121" s="27">
        <v>37</v>
      </c>
      <c r="Q121" s="27"/>
      <c r="S121" s="62" t="s">
        <v>332</v>
      </c>
      <c r="U121" s="62" t="s">
        <v>19</v>
      </c>
      <c r="W121" s="62"/>
      <c r="Y121" s="62"/>
      <c r="AA121" s="62"/>
      <c r="AC121" s="62"/>
      <c r="AE121" s="62"/>
      <c r="AG121" s="62"/>
      <c r="AI121" s="62"/>
      <c r="AK121" s="62"/>
      <c r="AM121" s="62"/>
      <c r="AO121" s="62"/>
      <c r="BC121" s="58">
        <v>24</v>
      </c>
      <c r="BD121" s="57">
        <v>7</v>
      </c>
      <c r="BE121" s="58">
        <f t="shared" si="6"/>
        <v>7</v>
      </c>
      <c r="BF121" s="58">
        <f t="shared" si="7"/>
        <v>0</v>
      </c>
      <c r="BG121" s="58">
        <f t="shared" si="8"/>
        <v>0</v>
      </c>
      <c r="BH121" s="58">
        <f t="shared" si="9"/>
        <v>0</v>
      </c>
      <c r="BI121" s="58">
        <f t="shared" si="10"/>
        <v>0</v>
      </c>
      <c r="BJ121" s="26">
        <f t="shared" si="11"/>
        <v>7</v>
      </c>
    </row>
    <row r="122" spans="1:62" ht="15">
      <c r="A122" s="28" t="s">
        <v>364</v>
      </c>
      <c r="B122" s="45" t="s">
        <v>9</v>
      </c>
      <c r="C122" s="22"/>
      <c r="E122" s="58"/>
      <c r="G122" s="58"/>
      <c r="I122" s="58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E122" s="58">
        <f t="shared" si="6"/>
        <v>0</v>
      </c>
      <c r="BF122" s="58">
        <f t="shared" si="7"/>
        <v>0</v>
      </c>
      <c r="BG122" s="58">
        <f t="shared" si="8"/>
        <v>0</v>
      </c>
      <c r="BH122" s="58">
        <f t="shared" si="9"/>
        <v>0</v>
      </c>
      <c r="BI122" s="58">
        <f t="shared" si="10"/>
        <v>0</v>
      </c>
      <c r="BJ122" s="26">
        <f t="shared" si="11"/>
        <v>0</v>
      </c>
    </row>
    <row r="123" spans="1:62" ht="15">
      <c r="A123" s="60" t="s">
        <v>67</v>
      </c>
      <c r="B123" s="64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62">
        <v>56</v>
      </c>
      <c r="S123" s="62">
        <v>47</v>
      </c>
      <c r="U123" s="62">
        <v>36</v>
      </c>
      <c r="W123" s="62"/>
      <c r="Y123" s="62">
        <v>32</v>
      </c>
      <c r="AA123" s="62"/>
      <c r="AC123" s="62"/>
      <c r="AE123" s="62"/>
      <c r="AG123" s="62"/>
      <c r="AI123" s="62"/>
      <c r="AK123" s="62"/>
      <c r="AM123" s="62"/>
      <c r="AO123" s="62"/>
      <c r="AS123" s="62">
        <v>46</v>
      </c>
      <c r="AU123" s="58">
        <v>50</v>
      </c>
      <c r="BE123" s="58">
        <f t="shared" si="6"/>
        <v>0</v>
      </c>
      <c r="BF123" s="58">
        <f t="shared" si="7"/>
        <v>0</v>
      </c>
      <c r="BG123" s="58">
        <f t="shared" si="8"/>
        <v>0</v>
      </c>
      <c r="BH123" s="58">
        <f t="shared" si="9"/>
        <v>0</v>
      </c>
      <c r="BI123" s="58">
        <f t="shared" si="10"/>
        <v>0</v>
      </c>
      <c r="BJ123" s="26">
        <f t="shared" si="11"/>
        <v>0</v>
      </c>
    </row>
    <row r="124" spans="1:62" ht="15">
      <c r="A124" s="45" t="s">
        <v>391</v>
      </c>
      <c r="B124" s="45" t="s">
        <v>11</v>
      </c>
      <c r="C124" s="22"/>
      <c r="E124" s="58"/>
      <c r="G124" s="58"/>
      <c r="I124" s="58"/>
      <c r="K124" s="25">
        <v>11</v>
      </c>
      <c r="L124" s="5">
        <v>24</v>
      </c>
      <c r="M124" s="25">
        <v>15</v>
      </c>
      <c r="N124" s="5">
        <v>16</v>
      </c>
      <c r="O124" s="58">
        <v>22</v>
      </c>
      <c r="P124" s="5">
        <v>9</v>
      </c>
      <c r="Q124" s="58"/>
      <c r="S124" s="58">
        <v>30</v>
      </c>
      <c r="T124" s="15">
        <v>1</v>
      </c>
      <c r="U124" s="58"/>
      <c r="W124" s="58"/>
      <c r="Y124" s="58"/>
      <c r="AA124" s="58"/>
      <c r="AC124" s="58"/>
      <c r="AE124" s="58"/>
      <c r="AG124" s="58"/>
      <c r="AI124" s="58"/>
      <c r="AK124" s="58"/>
      <c r="AM124" s="58"/>
      <c r="AO124" s="58"/>
      <c r="BE124" s="58">
        <f t="shared" si="6"/>
        <v>50</v>
      </c>
      <c r="BF124" s="58">
        <f t="shared" si="7"/>
        <v>0</v>
      </c>
      <c r="BG124" s="58">
        <f t="shared" si="8"/>
        <v>0</v>
      </c>
      <c r="BH124" s="58">
        <f t="shared" si="9"/>
        <v>9</v>
      </c>
      <c r="BI124" s="58">
        <f t="shared" si="10"/>
        <v>41</v>
      </c>
      <c r="BJ124" s="26">
        <f t="shared" si="11"/>
        <v>0</v>
      </c>
    </row>
    <row r="125" spans="1:62" ht="15">
      <c r="A125" s="45" t="s">
        <v>383</v>
      </c>
      <c r="B125" s="45" t="s">
        <v>10</v>
      </c>
      <c r="C125" s="22"/>
      <c r="E125" s="58"/>
      <c r="G125" s="58"/>
      <c r="I125" s="58"/>
      <c r="K125" s="25">
        <v>7</v>
      </c>
      <c r="L125" s="5">
        <v>36</v>
      </c>
      <c r="M125" s="25">
        <v>4</v>
      </c>
      <c r="N125" s="5">
        <v>50</v>
      </c>
      <c r="O125" s="27" t="s">
        <v>332</v>
      </c>
      <c r="Q125" s="27"/>
      <c r="S125" s="58">
        <v>11</v>
      </c>
      <c r="T125" s="15">
        <v>24</v>
      </c>
      <c r="U125" s="58">
        <v>7</v>
      </c>
      <c r="V125" s="15">
        <v>36</v>
      </c>
      <c r="W125" s="58"/>
      <c r="Y125" s="58"/>
      <c r="AA125" s="58"/>
      <c r="AC125" s="58">
        <v>4</v>
      </c>
      <c r="AD125" s="23">
        <v>50</v>
      </c>
      <c r="AE125" s="58"/>
      <c r="AG125" s="58">
        <v>9</v>
      </c>
      <c r="AH125" s="23">
        <v>29</v>
      </c>
      <c r="AI125" s="62" t="s">
        <v>332</v>
      </c>
      <c r="AK125" s="62"/>
      <c r="AM125" s="58">
        <v>17</v>
      </c>
      <c r="AN125" s="23">
        <v>14</v>
      </c>
      <c r="AO125" s="58">
        <v>6</v>
      </c>
      <c r="AP125" s="23">
        <v>40</v>
      </c>
      <c r="AQ125" s="58" t="s">
        <v>332</v>
      </c>
      <c r="AW125" s="58">
        <v>12</v>
      </c>
      <c r="AX125" s="57">
        <v>22</v>
      </c>
      <c r="AY125" s="58" t="s">
        <v>332</v>
      </c>
      <c r="BA125" s="58">
        <v>10</v>
      </c>
      <c r="BB125" s="57">
        <v>26</v>
      </c>
      <c r="BC125" s="58">
        <v>35</v>
      </c>
      <c r="BE125" s="58">
        <f t="shared" si="6"/>
        <v>327</v>
      </c>
      <c r="BF125" s="58">
        <f t="shared" si="7"/>
        <v>0</v>
      </c>
      <c r="BG125" s="58">
        <f t="shared" si="8"/>
        <v>0</v>
      </c>
      <c r="BH125" s="58">
        <f t="shared" si="9"/>
        <v>40</v>
      </c>
      <c r="BI125" s="58">
        <f t="shared" si="10"/>
        <v>179</v>
      </c>
      <c r="BJ125" s="26">
        <f t="shared" si="11"/>
        <v>58</v>
      </c>
    </row>
    <row r="126" spans="1:62" ht="15">
      <c r="A126" s="60" t="s">
        <v>137</v>
      </c>
      <c r="B126" s="64" t="s">
        <v>9</v>
      </c>
      <c r="C126" s="58"/>
      <c r="E126" s="27">
        <v>56</v>
      </c>
      <c r="G126" s="58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8">
        <v>20</v>
      </c>
      <c r="AB126" s="23">
        <v>11</v>
      </c>
      <c r="AC126" s="58"/>
      <c r="AE126" s="62" t="s">
        <v>7</v>
      </c>
      <c r="AG126" s="62"/>
      <c r="AI126" s="62"/>
      <c r="AK126" s="62" t="s">
        <v>249</v>
      </c>
      <c r="AM126" s="62"/>
      <c r="AO126" s="62"/>
      <c r="AS126" s="58">
        <v>13</v>
      </c>
      <c r="AT126" s="57">
        <v>20</v>
      </c>
      <c r="BE126" s="58">
        <f t="shared" si="6"/>
        <v>31</v>
      </c>
      <c r="BF126" s="58">
        <f t="shared" si="7"/>
        <v>31</v>
      </c>
      <c r="BG126" s="58">
        <f t="shared" si="8"/>
        <v>0</v>
      </c>
      <c r="BH126" s="58">
        <f t="shared" si="9"/>
        <v>0</v>
      </c>
      <c r="BI126" s="58">
        <f t="shared" si="10"/>
        <v>0</v>
      </c>
      <c r="BJ126" s="26">
        <f t="shared" si="11"/>
        <v>0</v>
      </c>
    </row>
    <row r="127" spans="1:62" ht="15">
      <c r="A127" s="61" t="s">
        <v>652</v>
      </c>
      <c r="B127" s="60" t="s">
        <v>650</v>
      </c>
      <c r="C127" s="22"/>
      <c r="E127" s="58"/>
      <c r="K127" s="58"/>
      <c r="M127" s="58"/>
      <c r="O127" s="58"/>
      <c r="Q127" s="58"/>
      <c r="S127" s="58"/>
      <c r="U127" s="58"/>
      <c r="W127" s="58"/>
      <c r="Y127" s="58"/>
      <c r="AA127" s="58"/>
      <c r="AC127" s="58"/>
      <c r="AE127" s="58"/>
      <c r="AG127" s="58"/>
      <c r="AI127" s="58"/>
      <c r="AK127" s="58"/>
      <c r="AM127" s="58"/>
      <c r="AO127" s="58"/>
      <c r="BC127" s="58">
        <v>36</v>
      </c>
      <c r="BE127" s="58">
        <f t="shared" si="6"/>
        <v>0</v>
      </c>
      <c r="BF127" s="58">
        <f t="shared" si="7"/>
        <v>0</v>
      </c>
      <c r="BG127" s="58">
        <f t="shared" si="8"/>
        <v>0</v>
      </c>
      <c r="BH127" s="58">
        <f t="shared" si="9"/>
        <v>0</v>
      </c>
      <c r="BI127" s="58">
        <f t="shared" si="10"/>
        <v>0</v>
      </c>
      <c r="BJ127" s="26">
        <f t="shared" si="11"/>
        <v>0</v>
      </c>
    </row>
    <row r="128" spans="1:62" ht="15">
      <c r="A128" s="45" t="s">
        <v>366</v>
      </c>
      <c r="B128" s="45" t="s">
        <v>5</v>
      </c>
      <c r="C128" s="22"/>
      <c r="E128" s="58"/>
      <c r="G128" s="58"/>
      <c r="I128" s="58"/>
      <c r="K128" s="27">
        <v>40</v>
      </c>
      <c r="M128" s="25">
        <v>27</v>
      </c>
      <c r="N128" s="5">
        <v>4</v>
      </c>
      <c r="O128" s="27" t="s">
        <v>332</v>
      </c>
      <c r="Q128" s="27"/>
      <c r="S128" s="62">
        <v>38</v>
      </c>
      <c r="U128" s="58">
        <v>30</v>
      </c>
      <c r="V128" s="15">
        <v>1</v>
      </c>
      <c r="W128" s="58"/>
      <c r="Y128" s="58"/>
      <c r="AA128" s="58"/>
      <c r="AC128" s="58"/>
      <c r="AE128" s="58"/>
      <c r="AG128" s="58">
        <v>27</v>
      </c>
      <c r="AH128" s="23">
        <v>4</v>
      </c>
      <c r="AI128" s="58">
        <v>21</v>
      </c>
      <c r="AJ128" s="23">
        <v>10</v>
      </c>
      <c r="AK128" s="58"/>
      <c r="AM128" s="62">
        <v>37</v>
      </c>
      <c r="AO128" s="62">
        <v>35</v>
      </c>
      <c r="AQ128" s="58">
        <v>27</v>
      </c>
      <c r="AR128" s="57">
        <v>4</v>
      </c>
      <c r="BC128" s="58">
        <v>27</v>
      </c>
      <c r="BD128" s="57">
        <v>4</v>
      </c>
      <c r="BE128" s="58">
        <f t="shared" si="6"/>
        <v>27</v>
      </c>
      <c r="BF128" s="58">
        <f t="shared" si="7"/>
        <v>0</v>
      </c>
      <c r="BG128" s="58">
        <f t="shared" si="8"/>
        <v>0</v>
      </c>
      <c r="BH128" s="58">
        <f t="shared" si="9"/>
        <v>14</v>
      </c>
      <c r="BI128" s="58">
        <f t="shared" si="10"/>
        <v>8</v>
      </c>
      <c r="BJ128" s="26">
        <f t="shared" si="11"/>
        <v>5</v>
      </c>
    </row>
    <row r="129" spans="1:62" ht="15">
      <c r="A129" s="60" t="s">
        <v>481</v>
      </c>
      <c r="B129" s="60" t="s">
        <v>1</v>
      </c>
      <c r="E129" s="58"/>
      <c r="G129" s="58"/>
      <c r="K129" s="58"/>
      <c r="M129" s="58"/>
      <c r="O129" s="58"/>
      <c r="Q129" s="58"/>
      <c r="S129" s="58"/>
      <c r="U129" s="58"/>
      <c r="W129" s="58"/>
      <c r="Y129" s="58"/>
      <c r="AA129" s="62" t="s">
        <v>7</v>
      </c>
      <c r="AC129" s="62"/>
      <c r="AE129" s="62"/>
      <c r="AG129" s="62"/>
      <c r="AI129" s="62"/>
      <c r="AK129" s="62">
        <v>32</v>
      </c>
      <c r="AM129" s="62"/>
      <c r="AO129" s="62"/>
      <c r="BE129" s="58">
        <f t="shared" si="6"/>
        <v>0</v>
      </c>
      <c r="BF129" s="58">
        <f t="shared" si="7"/>
        <v>0</v>
      </c>
      <c r="BG129" s="58">
        <f t="shared" si="8"/>
        <v>0</v>
      </c>
      <c r="BH129" s="58">
        <f t="shared" si="9"/>
        <v>0</v>
      </c>
      <c r="BI129" s="58">
        <f t="shared" si="10"/>
        <v>0</v>
      </c>
      <c r="BJ129" s="26">
        <f t="shared" si="11"/>
        <v>0</v>
      </c>
    </row>
    <row r="130" spans="1:62" ht="15">
      <c r="A130" s="60" t="s">
        <v>24</v>
      </c>
      <c r="B130" s="64" t="s">
        <v>10</v>
      </c>
      <c r="C130" s="25">
        <v>3</v>
      </c>
      <c r="D130" s="5">
        <v>60</v>
      </c>
      <c r="E130" s="25" t="s">
        <v>19</v>
      </c>
      <c r="G130" s="58" t="s">
        <v>19</v>
      </c>
      <c r="I130" s="27" t="s">
        <v>7</v>
      </c>
      <c r="K130" s="27"/>
      <c r="M130" s="27"/>
      <c r="O130" s="27"/>
      <c r="Q130" s="58">
        <v>15</v>
      </c>
      <c r="R130" s="5">
        <v>16</v>
      </c>
      <c r="S130" s="58"/>
      <c r="U130" s="58"/>
      <c r="W130" s="58">
        <v>8</v>
      </c>
      <c r="X130" s="19">
        <v>32</v>
      </c>
      <c r="Y130" s="58">
        <v>12</v>
      </c>
      <c r="Z130" s="17">
        <v>22</v>
      </c>
      <c r="AA130" s="62" t="s">
        <v>7</v>
      </c>
      <c r="AC130" s="62"/>
      <c r="AE130" s="58">
        <v>3</v>
      </c>
      <c r="AF130" s="23">
        <v>60</v>
      </c>
      <c r="AG130" s="58"/>
      <c r="AI130" s="58"/>
      <c r="AK130" s="58" t="s">
        <v>19</v>
      </c>
      <c r="AM130" s="58"/>
      <c r="AO130" s="58"/>
      <c r="AS130" s="58">
        <v>4</v>
      </c>
      <c r="AT130" s="57">
        <v>50</v>
      </c>
      <c r="AU130" s="58" t="s">
        <v>7</v>
      </c>
      <c r="BE130" s="58">
        <f aca="true" t="shared" si="12" ref="BE130:BE193">+D130+F130+H130+J130+L130+N130+P130+R130+T130+V130+Z130+X130+AB130+AD130+AF130+AH130+AJ130+AL130+AN130+AP130+AR130+AT130+AV130+AX130+AZ130+BB130+BD130</f>
        <v>240</v>
      </c>
      <c r="BF130" s="58">
        <f aca="true" t="shared" si="13" ref="BF130:BF193">+F130+J130+X130+AB130+AF130+AL130+AT130</f>
        <v>142</v>
      </c>
      <c r="BG130" s="58">
        <f aca="true" t="shared" si="14" ref="BG130:BG193">+D130+H130+R130+Z130+AV130</f>
        <v>98</v>
      </c>
      <c r="BH130" s="58">
        <f aca="true" t="shared" si="15" ref="BH130:BH193">+P130+AJ130+AN130+AR130+BB130</f>
        <v>0</v>
      </c>
      <c r="BI130" s="58">
        <f aca="true" t="shared" si="16" ref="BI130:BI193">+L130+N130+T130+AH130+AP130+AZ130</f>
        <v>0</v>
      </c>
      <c r="BJ130" s="26">
        <f aca="true" t="shared" si="17" ref="BJ130:BJ193">+V130+AX130+BD130</f>
        <v>0</v>
      </c>
    </row>
    <row r="131" spans="1:62" ht="15">
      <c r="A131" s="61" t="s">
        <v>559</v>
      </c>
      <c r="B131" s="60" t="s">
        <v>8</v>
      </c>
      <c r="C131" s="22"/>
      <c r="E131" s="58"/>
      <c r="G131" s="58"/>
      <c r="I131" s="58"/>
      <c r="K131" s="58"/>
      <c r="M131" s="58"/>
      <c r="O131" s="58"/>
      <c r="Q131" s="58"/>
      <c r="S131" s="58"/>
      <c r="U131" s="58"/>
      <c r="W131" s="58"/>
      <c r="Y131" s="58"/>
      <c r="AA131" s="58"/>
      <c r="AC131" s="58"/>
      <c r="AE131" s="58"/>
      <c r="AG131" s="58"/>
      <c r="AI131" s="58"/>
      <c r="AK131" s="62" t="s">
        <v>7</v>
      </c>
      <c r="AM131" s="58"/>
      <c r="AO131" s="58"/>
      <c r="BE131" s="58">
        <f t="shared" si="12"/>
        <v>0</v>
      </c>
      <c r="BF131" s="58">
        <f t="shared" si="13"/>
        <v>0</v>
      </c>
      <c r="BG131" s="58">
        <f t="shared" si="14"/>
        <v>0</v>
      </c>
      <c r="BH131" s="58">
        <f t="shared" si="15"/>
        <v>0</v>
      </c>
      <c r="BI131" s="58">
        <f t="shared" si="16"/>
        <v>0</v>
      </c>
      <c r="BJ131" s="26">
        <f t="shared" si="17"/>
        <v>0</v>
      </c>
    </row>
    <row r="132" spans="1:62" ht="15">
      <c r="A132" s="60" t="s">
        <v>138</v>
      </c>
      <c r="B132" s="64" t="s">
        <v>110</v>
      </c>
      <c r="C132" s="22"/>
      <c r="E132" s="27">
        <v>33</v>
      </c>
      <c r="G132" s="58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8">
        <v>14</v>
      </c>
      <c r="AB132" s="23">
        <v>18</v>
      </c>
      <c r="AC132" s="58"/>
      <c r="AE132" s="58">
        <v>18</v>
      </c>
      <c r="AF132" s="23">
        <v>13</v>
      </c>
      <c r="AG132" s="58"/>
      <c r="AI132" s="58"/>
      <c r="AK132" s="58">
        <v>11</v>
      </c>
      <c r="AL132" s="23">
        <v>24</v>
      </c>
      <c r="AM132" s="58"/>
      <c r="AO132" s="58"/>
      <c r="AS132" s="58" t="s">
        <v>19</v>
      </c>
      <c r="BE132" s="58">
        <f t="shared" si="12"/>
        <v>55</v>
      </c>
      <c r="BF132" s="58">
        <f t="shared" si="13"/>
        <v>55</v>
      </c>
      <c r="BG132" s="58">
        <f t="shared" si="14"/>
        <v>0</v>
      </c>
      <c r="BH132" s="58">
        <f t="shared" si="15"/>
        <v>0</v>
      </c>
      <c r="BI132" s="58">
        <f t="shared" si="16"/>
        <v>0</v>
      </c>
      <c r="BJ132" s="26">
        <f t="shared" si="17"/>
        <v>0</v>
      </c>
    </row>
    <row r="133" spans="1:62" ht="15">
      <c r="A133" s="60" t="s">
        <v>87</v>
      </c>
      <c r="B133" s="64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6">
        <v>6</v>
      </c>
      <c r="J133" s="5">
        <v>40</v>
      </c>
      <c r="K133" s="58"/>
      <c r="M133" s="58"/>
      <c r="Q133" s="62">
        <v>55</v>
      </c>
      <c r="S133" s="62"/>
      <c r="U133" s="62"/>
      <c r="W133" s="20">
        <v>9</v>
      </c>
      <c r="X133" s="19">
        <v>29</v>
      </c>
      <c r="Y133" s="62">
        <v>39</v>
      </c>
      <c r="AA133" s="24">
        <v>6</v>
      </c>
      <c r="AB133" s="23">
        <v>40</v>
      </c>
      <c r="AE133" s="24">
        <v>6</v>
      </c>
      <c r="AF133" s="23">
        <v>40</v>
      </c>
      <c r="AG133" s="58"/>
      <c r="AK133" s="58">
        <v>3</v>
      </c>
      <c r="AL133" s="23">
        <v>60</v>
      </c>
      <c r="AM133" s="58"/>
      <c r="AS133" s="58">
        <v>9</v>
      </c>
      <c r="AT133" s="57">
        <v>29</v>
      </c>
      <c r="AU133" s="58">
        <v>38</v>
      </c>
      <c r="BE133" s="58">
        <f t="shared" si="12"/>
        <v>248</v>
      </c>
      <c r="BF133" s="58">
        <f t="shared" si="13"/>
        <v>248</v>
      </c>
      <c r="BG133" s="58">
        <f t="shared" si="14"/>
        <v>0</v>
      </c>
      <c r="BH133" s="58">
        <f t="shared" si="15"/>
        <v>0</v>
      </c>
      <c r="BI133" s="58">
        <f t="shared" si="16"/>
        <v>0</v>
      </c>
      <c r="BJ133" s="26">
        <f t="shared" si="17"/>
        <v>0</v>
      </c>
    </row>
    <row r="134" spans="1:62" ht="15">
      <c r="A134" s="60" t="s">
        <v>484</v>
      </c>
      <c r="B134" s="60" t="s">
        <v>109</v>
      </c>
      <c r="C134" s="22"/>
      <c r="E134" s="58"/>
      <c r="I134" s="58"/>
      <c r="K134" s="58"/>
      <c r="M134" s="58"/>
      <c r="O134" s="58"/>
      <c r="Q134" s="58"/>
      <c r="S134" s="58"/>
      <c r="U134" s="58"/>
      <c r="W134" s="58"/>
      <c r="Y134" s="58"/>
      <c r="AA134" s="62">
        <v>53</v>
      </c>
      <c r="AC134" s="62"/>
      <c r="AE134" s="58">
        <v>25</v>
      </c>
      <c r="AF134" s="23">
        <v>6</v>
      </c>
      <c r="AG134" s="58"/>
      <c r="AI134" s="58"/>
      <c r="AK134" s="62">
        <v>39</v>
      </c>
      <c r="AM134" s="58"/>
      <c r="AO134" s="58"/>
      <c r="AS134" s="62" t="s">
        <v>353</v>
      </c>
      <c r="BE134" s="58">
        <f t="shared" si="12"/>
        <v>6</v>
      </c>
      <c r="BF134" s="6">
        <f t="shared" si="13"/>
        <v>6</v>
      </c>
      <c r="BG134" s="6">
        <f t="shared" si="14"/>
        <v>0</v>
      </c>
      <c r="BH134" s="6">
        <f t="shared" si="15"/>
        <v>0</v>
      </c>
      <c r="BI134" s="6">
        <f t="shared" si="16"/>
        <v>0</v>
      </c>
      <c r="BJ134" s="26">
        <f t="shared" si="17"/>
        <v>0</v>
      </c>
    </row>
    <row r="135" spans="1:62" ht="15">
      <c r="A135" s="60" t="s">
        <v>482</v>
      </c>
      <c r="B135" s="60" t="s">
        <v>5</v>
      </c>
      <c r="E135" s="58"/>
      <c r="K135" s="58"/>
      <c r="M135" s="58"/>
      <c r="O135" s="58"/>
      <c r="Q135" s="58"/>
      <c r="S135" s="58"/>
      <c r="U135" s="58"/>
      <c r="W135" s="58"/>
      <c r="Y135" s="58"/>
      <c r="AA135" s="62" t="s">
        <v>7</v>
      </c>
      <c r="AC135" s="62"/>
      <c r="AE135" s="62"/>
      <c r="AG135" s="62"/>
      <c r="AI135" s="62"/>
      <c r="AK135" s="62">
        <v>50</v>
      </c>
      <c r="AM135" s="62"/>
      <c r="AO135" s="62"/>
      <c r="BE135" s="58">
        <f t="shared" si="12"/>
        <v>0</v>
      </c>
      <c r="BF135" s="6">
        <f t="shared" si="13"/>
        <v>0</v>
      </c>
      <c r="BG135" s="6">
        <f t="shared" si="14"/>
        <v>0</v>
      </c>
      <c r="BH135" s="6">
        <f t="shared" si="15"/>
        <v>0</v>
      </c>
      <c r="BI135" s="6">
        <f t="shared" si="16"/>
        <v>0</v>
      </c>
      <c r="BJ135" s="26">
        <f t="shared" si="17"/>
        <v>0</v>
      </c>
    </row>
    <row r="136" spans="1:62" ht="15">
      <c r="A136" s="61" t="s">
        <v>153</v>
      </c>
      <c r="B136" s="64" t="s">
        <v>16</v>
      </c>
      <c r="C136" s="22"/>
      <c r="E136" s="27">
        <v>67</v>
      </c>
      <c r="G136" s="62"/>
      <c r="I136" s="62"/>
      <c r="K136" s="62"/>
      <c r="M136" s="62"/>
      <c r="O136" s="62"/>
      <c r="Q136" s="62"/>
      <c r="S136" s="62"/>
      <c r="U136" s="62"/>
      <c r="W136" s="62"/>
      <c r="Y136" s="62"/>
      <c r="AA136" s="62"/>
      <c r="AC136" s="62"/>
      <c r="AE136" s="62"/>
      <c r="AG136" s="62"/>
      <c r="AI136" s="62"/>
      <c r="AK136" s="62"/>
      <c r="AM136" s="62"/>
      <c r="AO136" s="62"/>
      <c r="BE136" s="58">
        <f t="shared" si="12"/>
        <v>0</v>
      </c>
      <c r="BF136" s="6">
        <f t="shared" si="13"/>
        <v>0</v>
      </c>
      <c r="BG136" s="6">
        <f t="shared" si="14"/>
        <v>0</v>
      </c>
      <c r="BH136" s="6">
        <f t="shared" si="15"/>
        <v>0</v>
      </c>
      <c r="BI136" s="6">
        <f t="shared" si="16"/>
        <v>0</v>
      </c>
      <c r="BJ136" s="26">
        <f t="shared" si="17"/>
        <v>0</v>
      </c>
    </row>
    <row r="137" spans="1:62" ht="15">
      <c r="A137" s="45" t="s">
        <v>513</v>
      </c>
      <c r="B137" s="60" t="s">
        <v>109</v>
      </c>
      <c r="C137" s="22"/>
      <c r="E137" s="58"/>
      <c r="G137" s="58"/>
      <c r="I137" s="58"/>
      <c r="K137" s="58"/>
      <c r="M137" s="58"/>
      <c r="O137" s="58"/>
      <c r="Q137" s="58"/>
      <c r="S137" s="58"/>
      <c r="U137" s="58"/>
      <c r="W137" s="58"/>
      <c r="Y137" s="58"/>
      <c r="AA137" s="58"/>
      <c r="AC137" s="58"/>
      <c r="AE137" s="62">
        <v>39</v>
      </c>
      <c r="AG137" s="62"/>
      <c r="AI137" s="62"/>
      <c r="AK137" s="62"/>
      <c r="AM137" s="62"/>
      <c r="AO137" s="62"/>
      <c r="BE137" s="58">
        <f t="shared" si="12"/>
        <v>0</v>
      </c>
      <c r="BF137" s="6">
        <f t="shared" si="13"/>
        <v>0</v>
      </c>
      <c r="BG137" s="6">
        <f t="shared" si="14"/>
        <v>0</v>
      </c>
      <c r="BH137" s="6">
        <f t="shared" si="15"/>
        <v>0</v>
      </c>
      <c r="BI137" s="6">
        <f t="shared" si="16"/>
        <v>0</v>
      </c>
      <c r="BJ137" s="26">
        <f t="shared" si="17"/>
        <v>0</v>
      </c>
    </row>
    <row r="138" spans="1:62" ht="15">
      <c r="A138" s="60" t="s">
        <v>31</v>
      </c>
      <c r="B138" s="64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58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8">
        <v>19</v>
      </c>
      <c r="P138" s="5">
        <v>12</v>
      </c>
      <c r="Q138" s="58">
        <v>26</v>
      </c>
      <c r="R138" s="5">
        <v>5</v>
      </c>
      <c r="S138" s="58">
        <v>9</v>
      </c>
      <c r="T138" s="15">
        <v>29</v>
      </c>
      <c r="U138" s="62" t="s">
        <v>7</v>
      </c>
      <c r="W138" s="27" t="s">
        <v>7</v>
      </c>
      <c r="Y138" s="58">
        <v>14</v>
      </c>
      <c r="Z138" s="17">
        <v>18</v>
      </c>
      <c r="AA138" s="62">
        <v>32</v>
      </c>
      <c r="AC138" s="62"/>
      <c r="AE138" s="62"/>
      <c r="AG138" s="58">
        <v>2</v>
      </c>
      <c r="AH138" s="23">
        <v>80</v>
      </c>
      <c r="AI138" s="62" t="s">
        <v>332</v>
      </c>
      <c r="AK138" s="62"/>
      <c r="AM138" s="58">
        <v>2</v>
      </c>
      <c r="AN138" s="23">
        <v>80</v>
      </c>
      <c r="AO138" s="62" t="s">
        <v>332</v>
      </c>
      <c r="AQ138" s="58">
        <v>5</v>
      </c>
      <c r="AR138" s="57">
        <v>45</v>
      </c>
      <c r="AW138" s="58">
        <v>4</v>
      </c>
      <c r="AX138" s="57">
        <v>50</v>
      </c>
      <c r="AY138" s="58" t="s">
        <v>332</v>
      </c>
      <c r="BA138" s="58" t="s">
        <v>332</v>
      </c>
      <c r="BC138" s="58">
        <v>4</v>
      </c>
      <c r="BD138" s="57">
        <v>50</v>
      </c>
      <c r="BE138" s="58">
        <f t="shared" si="12"/>
        <v>475</v>
      </c>
      <c r="BF138" s="6">
        <f t="shared" si="13"/>
        <v>27</v>
      </c>
      <c r="BG138" s="6">
        <f t="shared" si="14"/>
        <v>48</v>
      </c>
      <c r="BH138" s="6">
        <f t="shared" si="15"/>
        <v>137</v>
      </c>
      <c r="BI138" s="6">
        <f t="shared" si="16"/>
        <v>163</v>
      </c>
      <c r="BJ138" s="26">
        <f t="shared" si="17"/>
        <v>100</v>
      </c>
    </row>
    <row r="139" spans="1:62" ht="15">
      <c r="A139" s="61" t="s">
        <v>86</v>
      </c>
      <c r="B139" s="64" t="s">
        <v>4</v>
      </c>
      <c r="C139" s="27" t="s">
        <v>7</v>
      </c>
      <c r="E139" s="22"/>
      <c r="G139" s="58"/>
      <c r="I139" s="58"/>
      <c r="K139" s="58"/>
      <c r="M139" s="58"/>
      <c r="O139" s="58"/>
      <c r="Q139" s="58"/>
      <c r="S139" s="58"/>
      <c r="U139" s="58"/>
      <c r="W139" s="58"/>
      <c r="Y139" s="58"/>
      <c r="AA139" s="58"/>
      <c r="AC139" s="58"/>
      <c r="AE139" s="58"/>
      <c r="AG139" s="58"/>
      <c r="AI139" s="58"/>
      <c r="AK139" s="58"/>
      <c r="AM139" s="58"/>
      <c r="AO139" s="58"/>
      <c r="AU139" s="58">
        <v>41</v>
      </c>
      <c r="BE139" s="58">
        <f t="shared" si="12"/>
        <v>0</v>
      </c>
      <c r="BF139" s="6">
        <f t="shared" si="13"/>
        <v>0</v>
      </c>
      <c r="BG139" s="6">
        <f t="shared" si="14"/>
        <v>0</v>
      </c>
      <c r="BH139" s="6">
        <f t="shared" si="15"/>
        <v>0</v>
      </c>
      <c r="BI139" s="6">
        <f t="shared" si="16"/>
        <v>0</v>
      </c>
      <c r="BJ139" s="26">
        <f t="shared" si="17"/>
        <v>0</v>
      </c>
    </row>
    <row r="140" spans="1:62" ht="15">
      <c r="A140" s="45" t="s">
        <v>449</v>
      </c>
      <c r="B140" s="45" t="s">
        <v>1</v>
      </c>
      <c r="C140" s="22"/>
      <c r="G140" s="58"/>
      <c r="I140" s="58"/>
      <c r="K140" s="58"/>
      <c r="M140" s="58"/>
      <c r="O140" s="58"/>
      <c r="Q140" s="58"/>
      <c r="S140" s="62">
        <v>42</v>
      </c>
      <c r="U140" s="58">
        <v>27</v>
      </c>
      <c r="V140" s="15">
        <v>4</v>
      </c>
      <c r="W140" s="58"/>
      <c r="Y140" s="58"/>
      <c r="AA140" s="58"/>
      <c r="AC140" s="58"/>
      <c r="AE140" s="58"/>
      <c r="AG140" s="58"/>
      <c r="AI140" s="58"/>
      <c r="AK140" s="58"/>
      <c r="AM140" s="58"/>
      <c r="AO140" s="58"/>
      <c r="AW140" s="58">
        <v>11</v>
      </c>
      <c r="AX140" s="57">
        <v>24</v>
      </c>
      <c r="AY140" s="58" t="s">
        <v>332</v>
      </c>
      <c r="BA140" s="58">
        <v>46</v>
      </c>
      <c r="BC140" s="58">
        <v>12</v>
      </c>
      <c r="BD140" s="57">
        <v>22</v>
      </c>
      <c r="BE140" s="58">
        <f t="shared" si="12"/>
        <v>50</v>
      </c>
      <c r="BF140" s="6">
        <f t="shared" si="13"/>
        <v>0</v>
      </c>
      <c r="BG140" s="6">
        <f t="shared" si="14"/>
        <v>0</v>
      </c>
      <c r="BH140" s="6">
        <f t="shared" si="15"/>
        <v>0</v>
      </c>
      <c r="BI140" s="6">
        <f t="shared" si="16"/>
        <v>0</v>
      </c>
      <c r="BJ140" s="26">
        <f t="shared" si="17"/>
        <v>50</v>
      </c>
    </row>
    <row r="141" spans="1:62" ht="15">
      <c r="A141" s="60" t="s">
        <v>134</v>
      </c>
      <c r="B141" t="s">
        <v>13</v>
      </c>
      <c r="E141" s="27">
        <v>46</v>
      </c>
      <c r="G141" s="58"/>
      <c r="I141" s="62"/>
      <c r="K141" s="62"/>
      <c r="M141" s="62"/>
      <c r="O141" s="62"/>
      <c r="Q141" s="62"/>
      <c r="S141" s="62"/>
      <c r="U141" s="62"/>
      <c r="W141" s="58">
        <v>25</v>
      </c>
      <c r="X141" s="19">
        <v>6</v>
      </c>
      <c r="Y141" s="62"/>
      <c r="AA141" s="62">
        <v>31</v>
      </c>
      <c r="AC141" s="62"/>
      <c r="AE141" s="58">
        <v>17</v>
      </c>
      <c r="AF141" s="23">
        <v>14</v>
      </c>
      <c r="AG141" s="58"/>
      <c r="AI141" s="58"/>
      <c r="AK141" s="58">
        <v>12</v>
      </c>
      <c r="AL141" s="23">
        <v>22</v>
      </c>
      <c r="AM141" s="58"/>
      <c r="AO141" s="58"/>
      <c r="AS141" s="58">
        <v>14</v>
      </c>
      <c r="AT141" s="57">
        <v>18</v>
      </c>
      <c r="BE141" s="58">
        <f t="shared" si="12"/>
        <v>60</v>
      </c>
      <c r="BF141" s="6">
        <f t="shared" si="13"/>
        <v>60</v>
      </c>
      <c r="BG141" s="6">
        <f t="shared" si="14"/>
        <v>0</v>
      </c>
      <c r="BH141" s="6">
        <f t="shared" si="15"/>
        <v>0</v>
      </c>
      <c r="BI141" s="6">
        <f t="shared" si="16"/>
        <v>0</v>
      </c>
      <c r="BJ141" s="26">
        <f t="shared" si="17"/>
        <v>0</v>
      </c>
    </row>
    <row r="142" spans="1:62" ht="15">
      <c r="A142" s="60" t="s">
        <v>145</v>
      </c>
      <c r="B142" s="64" t="s">
        <v>111</v>
      </c>
      <c r="E142" s="27">
        <v>63</v>
      </c>
      <c r="G142" s="58"/>
      <c r="I142" s="62"/>
      <c r="K142" s="62"/>
      <c r="M142" s="62"/>
      <c r="O142" s="62"/>
      <c r="Q142" s="62"/>
      <c r="S142" s="62"/>
      <c r="U142" s="62"/>
      <c r="W142" s="27">
        <v>37</v>
      </c>
      <c r="Y142" s="62"/>
      <c r="AA142" s="62">
        <v>49</v>
      </c>
      <c r="AC142" s="62"/>
      <c r="AE142" s="62" t="s">
        <v>7</v>
      </c>
      <c r="AG142" s="62"/>
      <c r="AI142" s="62"/>
      <c r="AK142" s="62">
        <v>48</v>
      </c>
      <c r="AM142" s="62"/>
      <c r="AO142" s="62"/>
      <c r="BE142" s="58">
        <f t="shared" si="12"/>
        <v>0</v>
      </c>
      <c r="BF142" s="6">
        <f t="shared" si="13"/>
        <v>0</v>
      </c>
      <c r="BG142" s="6">
        <f t="shared" si="14"/>
        <v>0</v>
      </c>
      <c r="BH142" s="6">
        <f t="shared" si="15"/>
        <v>0</v>
      </c>
      <c r="BI142" s="6">
        <f t="shared" si="16"/>
        <v>0</v>
      </c>
      <c r="BJ142" s="26">
        <f t="shared" si="17"/>
        <v>0</v>
      </c>
    </row>
    <row r="143" spans="1:62" ht="15">
      <c r="A143" s="60" t="s">
        <v>133</v>
      </c>
      <c r="B143" t="s">
        <v>9</v>
      </c>
      <c r="C143" s="58"/>
      <c r="E143" s="27">
        <v>31</v>
      </c>
      <c r="G143" s="58"/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62">
        <v>40</v>
      </c>
      <c r="AC143" s="62"/>
      <c r="AE143" s="62" t="s">
        <v>7</v>
      </c>
      <c r="AG143" s="62"/>
      <c r="AI143" s="62"/>
      <c r="AK143" s="62" t="s">
        <v>249</v>
      </c>
      <c r="AM143" s="62"/>
      <c r="AO143" s="62"/>
      <c r="AS143" s="62" t="s">
        <v>7</v>
      </c>
      <c r="AU143" s="58">
        <v>48</v>
      </c>
      <c r="BE143" s="58">
        <f t="shared" si="12"/>
        <v>0</v>
      </c>
      <c r="BF143" s="6">
        <f t="shared" si="13"/>
        <v>0</v>
      </c>
      <c r="BG143" s="6">
        <f t="shared" si="14"/>
        <v>0</v>
      </c>
      <c r="BH143" s="6">
        <f t="shared" si="15"/>
        <v>0</v>
      </c>
      <c r="BI143" s="6">
        <f t="shared" si="16"/>
        <v>0</v>
      </c>
      <c r="BJ143" s="26">
        <f t="shared" si="17"/>
        <v>0</v>
      </c>
    </row>
    <row r="144" spans="1:62" ht="15">
      <c r="A144" s="60" t="s">
        <v>28</v>
      </c>
      <c r="B144" s="64" t="s">
        <v>3</v>
      </c>
      <c r="C144" s="25">
        <v>21</v>
      </c>
      <c r="D144" s="5">
        <v>10</v>
      </c>
      <c r="E144" s="25">
        <v>11</v>
      </c>
      <c r="F144" s="5">
        <v>24</v>
      </c>
      <c r="G144" s="6">
        <v>16</v>
      </c>
      <c r="H144" s="5">
        <v>15</v>
      </c>
      <c r="I144" s="58">
        <v>1</v>
      </c>
      <c r="J144" s="5">
        <v>100</v>
      </c>
      <c r="K144" s="58"/>
      <c r="M144" s="58"/>
      <c r="O144" s="58"/>
      <c r="Q144" s="58">
        <v>23</v>
      </c>
      <c r="R144" s="5">
        <v>8</v>
      </c>
      <c r="S144" s="58"/>
      <c r="U144" s="58"/>
      <c r="W144" s="58">
        <v>4</v>
      </c>
      <c r="X144" s="19">
        <v>50</v>
      </c>
      <c r="Y144" s="58">
        <v>17</v>
      </c>
      <c r="Z144" s="17">
        <v>14</v>
      </c>
      <c r="AA144" s="58" t="s">
        <v>19</v>
      </c>
      <c r="AC144" s="58">
        <v>1</v>
      </c>
      <c r="AD144" s="23">
        <v>100</v>
      </c>
      <c r="AE144" s="58">
        <v>5</v>
      </c>
      <c r="AF144" s="23">
        <v>45</v>
      </c>
      <c r="AG144" s="58"/>
      <c r="AI144" s="58"/>
      <c r="AK144" s="58">
        <v>7</v>
      </c>
      <c r="AL144" s="23">
        <v>36</v>
      </c>
      <c r="AM144" s="58"/>
      <c r="AO144" s="58"/>
      <c r="AS144" s="58">
        <v>8</v>
      </c>
      <c r="AT144" s="57">
        <v>32</v>
      </c>
      <c r="AU144" s="58">
        <v>22</v>
      </c>
      <c r="AV144" s="57">
        <v>9</v>
      </c>
      <c r="AW144" s="58">
        <v>20</v>
      </c>
      <c r="AX144" s="57">
        <v>11</v>
      </c>
      <c r="BA144" s="58">
        <v>43</v>
      </c>
      <c r="BE144" s="58">
        <f t="shared" si="12"/>
        <v>454</v>
      </c>
      <c r="BF144" s="6">
        <f t="shared" si="13"/>
        <v>287</v>
      </c>
      <c r="BG144" s="6">
        <f t="shared" si="14"/>
        <v>56</v>
      </c>
      <c r="BH144" s="6">
        <f t="shared" si="15"/>
        <v>0</v>
      </c>
      <c r="BI144" s="6">
        <f t="shared" si="16"/>
        <v>0</v>
      </c>
      <c r="BJ144" s="26">
        <f t="shared" si="17"/>
        <v>11</v>
      </c>
    </row>
    <row r="145" spans="1:62" ht="15">
      <c r="A145" s="60" t="s">
        <v>23</v>
      </c>
      <c r="B145" s="64" t="s">
        <v>18</v>
      </c>
      <c r="C145" s="25">
        <v>4</v>
      </c>
      <c r="D145" s="5">
        <v>50</v>
      </c>
      <c r="E145" s="25">
        <v>3</v>
      </c>
      <c r="F145" s="5">
        <v>60</v>
      </c>
      <c r="G145" s="6">
        <v>10</v>
      </c>
      <c r="H145" s="5">
        <v>26</v>
      </c>
      <c r="I145" s="58">
        <v>3</v>
      </c>
      <c r="J145" s="5">
        <v>60</v>
      </c>
      <c r="K145" s="58"/>
      <c r="M145" s="58"/>
      <c r="O145" s="58"/>
      <c r="Q145" s="58">
        <v>2</v>
      </c>
      <c r="R145" s="5">
        <v>80</v>
      </c>
      <c r="S145" s="58"/>
      <c r="U145" s="58"/>
      <c r="W145" s="58">
        <v>2</v>
      </c>
      <c r="X145" s="19">
        <v>80</v>
      </c>
      <c r="Y145" s="58">
        <v>11</v>
      </c>
      <c r="Z145" s="17">
        <v>24</v>
      </c>
      <c r="AA145" s="58">
        <v>4</v>
      </c>
      <c r="AB145" s="23">
        <v>50</v>
      </c>
      <c r="AC145" s="58"/>
      <c r="AE145" s="58">
        <v>4</v>
      </c>
      <c r="AF145" s="23">
        <v>50</v>
      </c>
      <c r="AG145" s="58"/>
      <c r="AI145" s="58"/>
      <c r="AK145" s="58">
        <v>1</v>
      </c>
      <c r="AL145" s="23">
        <v>100</v>
      </c>
      <c r="AM145" s="58"/>
      <c r="AO145" s="58"/>
      <c r="AS145" s="58">
        <v>3</v>
      </c>
      <c r="AT145" s="57">
        <v>60</v>
      </c>
      <c r="AU145" s="58">
        <v>7</v>
      </c>
      <c r="AV145" s="57">
        <v>36</v>
      </c>
      <c r="BE145" s="58">
        <f t="shared" si="12"/>
        <v>676</v>
      </c>
      <c r="BF145" s="6">
        <f t="shared" si="13"/>
        <v>460</v>
      </c>
      <c r="BG145" s="6">
        <f t="shared" si="14"/>
        <v>216</v>
      </c>
      <c r="BH145" s="6">
        <f t="shared" si="15"/>
        <v>0</v>
      </c>
      <c r="BI145" s="6">
        <f t="shared" si="16"/>
        <v>0</v>
      </c>
      <c r="BJ145" s="26">
        <f t="shared" si="17"/>
        <v>0</v>
      </c>
    </row>
    <row r="146" spans="1:62" ht="15">
      <c r="A146" s="60" t="s">
        <v>51</v>
      </c>
      <c r="B146" s="64" t="s">
        <v>9</v>
      </c>
      <c r="C146" s="27" t="s">
        <v>7</v>
      </c>
      <c r="G146" s="27" t="s">
        <v>7</v>
      </c>
      <c r="K146" s="58"/>
      <c r="M146" s="58"/>
      <c r="O146" s="27">
        <v>35</v>
      </c>
      <c r="Q146" s="58">
        <v>24</v>
      </c>
      <c r="R146" s="5">
        <v>7</v>
      </c>
      <c r="S146" s="58"/>
      <c r="U146" s="62" t="s">
        <v>7</v>
      </c>
      <c r="W146" s="62"/>
      <c r="Y146" s="62">
        <v>50</v>
      </c>
      <c r="AA146" s="62" t="s">
        <v>353</v>
      </c>
      <c r="AC146" s="62"/>
      <c r="AE146" s="62"/>
      <c r="AG146" s="62"/>
      <c r="AI146" s="62"/>
      <c r="AK146" s="62" t="s">
        <v>7</v>
      </c>
      <c r="AM146" s="62">
        <v>48</v>
      </c>
      <c r="AO146" s="62"/>
      <c r="AQ146" s="58">
        <v>36</v>
      </c>
      <c r="AS146" s="62" t="s">
        <v>7</v>
      </c>
      <c r="AU146" s="58">
        <v>9</v>
      </c>
      <c r="AV146" s="57">
        <v>29</v>
      </c>
      <c r="BE146" s="58">
        <f t="shared" si="12"/>
        <v>36</v>
      </c>
      <c r="BF146" s="6">
        <f t="shared" si="13"/>
        <v>0</v>
      </c>
      <c r="BG146" s="6">
        <f t="shared" si="14"/>
        <v>36</v>
      </c>
      <c r="BH146" s="6">
        <f t="shared" si="15"/>
        <v>0</v>
      </c>
      <c r="BI146" s="6">
        <f t="shared" si="16"/>
        <v>0</v>
      </c>
      <c r="BJ146" s="26">
        <f t="shared" si="17"/>
        <v>0</v>
      </c>
    </row>
    <row r="147" spans="1:62" ht="15">
      <c r="A147" s="45" t="s">
        <v>475</v>
      </c>
      <c r="B147" s="45" t="s">
        <v>8</v>
      </c>
      <c r="C147" s="22"/>
      <c r="E147" s="58"/>
      <c r="I147" s="58"/>
      <c r="K147" s="58"/>
      <c r="M147" s="58"/>
      <c r="O147" s="58"/>
      <c r="Q147" s="58"/>
      <c r="S147" s="58"/>
      <c r="U147" s="58"/>
      <c r="W147" s="58">
        <v>24</v>
      </c>
      <c r="X147" s="19">
        <v>7</v>
      </c>
      <c r="Y147" s="58"/>
      <c r="AA147" s="62">
        <v>52</v>
      </c>
      <c r="AC147" s="62"/>
      <c r="AE147" s="62"/>
      <c r="AG147" s="62"/>
      <c r="AI147" s="62"/>
      <c r="AK147" s="58">
        <v>22</v>
      </c>
      <c r="AL147" s="23">
        <v>9</v>
      </c>
      <c r="AM147" s="62"/>
      <c r="AO147" s="62"/>
      <c r="AS147" s="62">
        <v>43</v>
      </c>
      <c r="BE147" s="58">
        <f t="shared" si="12"/>
        <v>16</v>
      </c>
      <c r="BF147" s="6">
        <f t="shared" si="13"/>
        <v>16</v>
      </c>
      <c r="BG147" s="6">
        <f t="shared" si="14"/>
        <v>0</v>
      </c>
      <c r="BH147" s="6">
        <f t="shared" si="15"/>
        <v>0</v>
      </c>
      <c r="BI147" s="6">
        <f t="shared" si="16"/>
        <v>0</v>
      </c>
      <c r="BJ147" s="26">
        <f t="shared" si="17"/>
        <v>0</v>
      </c>
    </row>
    <row r="148" spans="1:62" ht="15">
      <c r="A148" s="60" t="s">
        <v>21</v>
      </c>
      <c r="B148" s="64" t="s">
        <v>13</v>
      </c>
      <c r="C148" s="25">
        <v>1</v>
      </c>
      <c r="D148" s="5">
        <v>100</v>
      </c>
      <c r="E148" s="22"/>
      <c r="G148" s="6">
        <v>2</v>
      </c>
      <c r="H148" s="5">
        <v>80</v>
      </c>
      <c r="K148" s="27">
        <v>34</v>
      </c>
      <c r="M148" s="25">
        <v>11</v>
      </c>
      <c r="N148" s="5">
        <v>24</v>
      </c>
      <c r="O148" s="58">
        <v>13</v>
      </c>
      <c r="P148" s="5">
        <v>20</v>
      </c>
      <c r="Q148" s="58">
        <v>10</v>
      </c>
      <c r="R148" s="5">
        <v>26</v>
      </c>
      <c r="S148" s="58"/>
      <c r="U148" s="58"/>
      <c r="W148" s="58"/>
      <c r="Y148" s="58">
        <v>9</v>
      </c>
      <c r="Z148" s="17">
        <v>29</v>
      </c>
      <c r="AA148" s="58"/>
      <c r="AC148" s="58">
        <v>9</v>
      </c>
      <c r="AD148" s="23">
        <v>15</v>
      </c>
      <c r="AE148" s="58"/>
      <c r="AG148" s="58">
        <v>17</v>
      </c>
      <c r="AH148" s="23">
        <v>14</v>
      </c>
      <c r="AI148" s="62" t="s">
        <v>332</v>
      </c>
      <c r="AK148" s="62"/>
      <c r="AM148" s="58">
        <v>11</v>
      </c>
      <c r="AN148" s="23">
        <v>24</v>
      </c>
      <c r="AO148" s="62"/>
      <c r="AQ148" s="58">
        <v>8</v>
      </c>
      <c r="AR148" s="57">
        <v>32</v>
      </c>
      <c r="AU148" s="58">
        <v>1</v>
      </c>
      <c r="AV148" s="57">
        <v>100</v>
      </c>
      <c r="AW148" s="58" t="s">
        <v>469</v>
      </c>
      <c r="AY148" s="58">
        <v>6</v>
      </c>
      <c r="AZ148" s="57">
        <v>40</v>
      </c>
      <c r="BA148" s="58">
        <v>13</v>
      </c>
      <c r="BB148" s="57">
        <v>20</v>
      </c>
      <c r="BC148" s="58" t="s">
        <v>469</v>
      </c>
      <c r="BE148" s="58">
        <f t="shared" si="12"/>
        <v>524</v>
      </c>
      <c r="BF148" s="6">
        <f t="shared" si="13"/>
        <v>0</v>
      </c>
      <c r="BG148" s="6">
        <f t="shared" si="14"/>
        <v>335</v>
      </c>
      <c r="BH148" s="6">
        <f t="shared" si="15"/>
        <v>96</v>
      </c>
      <c r="BI148" s="6">
        <f t="shared" si="16"/>
        <v>78</v>
      </c>
      <c r="BJ148" s="26">
        <f t="shared" si="17"/>
        <v>0</v>
      </c>
    </row>
    <row r="149" spans="1:62" ht="15">
      <c r="A149" s="45" t="s">
        <v>386</v>
      </c>
      <c r="B149" s="45" t="s">
        <v>10</v>
      </c>
      <c r="E149" s="58"/>
      <c r="G149" s="58"/>
      <c r="I149" s="58"/>
      <c r="K149" s="27">
        <v>32</v>
      </c>
      <c r="M149" s="27" t="s">
        <v>330</v>
      </c>
      <c r="O149" s="27" t="s">
        <v>330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8">
        <v>27</v>
      </c>
      <c r="AN149" s="23">
        <v>4</v>
      </c>
      <c r="AO149" s="62" t="s">
        <v>330</v>
      </c>
      <c r="AQ149" s="58">
        <v>15</v>
      </c>
      <c r="AR149" s="57">
        <v>16</v>
      </c>
      <c r="BE149" s="58">
        <f t="shared" si="12"/>
        <v>20</v>
      </c>
      <c r="BF149" s="6">
        <f t="shared" si="13"/>
        <v>0</v>
      </c>
      <c r="BG149" s="6">
        <f t="shared" si="14"/>
        <v>0</v>
      </c>
      <c r="BH149" s="6">
        <f t="shared" si="15"/>
        <v>20</v>
      </c>
      <c r="BI149" s="6">
        <f t="shared" si="16"/>
        <v>0</v>
      </c>
      <c r="BJ149" s="26">
        <f t="shared" si="17"/>
        <v>0</v>
      </c>
    </row>
    <row r="150" spans="1:62" ht="15">
      <c r="A150" s="45" t="s">
        <v>385</v>
      </c>
      <c r="B150" s="45" t="s">
        <v>1</v>
      </c>
      <c r="K150" s="27">
        <v>31</v>
      </c>
      <c r="M150" s="25">
        <v>23</v>
      </c>
      <c r="N150" s="5">
        <v>8</v>
      </c>
      <c r="O150" s="25"/>
      <c r="Q150" s="25"/>
      <c r="S150" s="62">
        <v>32</v>
      </c>
      <c r="U150" s="62" t="s">
        <v>469</v>
      </c>
      <c r="W150" s="62"/>
      <c r="Y150" s="62"/>
      <c r="AA150" s="62"/>
      <c r="AC150" s="62"/>
      <c r="AE150" s="62"/>
      <c r="AG150" s="58">
        <v>20</v>
      </c>
      <c r="AH150" s="23">
        <v>11</v>
      </c>
      <c r="AI150" s="58"/>
      <c r="AK150" s="58"/>
      <c r="AM150" s="62" t="s">
        <v>332</v>
      </c>
      <c r="AO150" s="58">
        <v>11</v>
      </c>
      <c r="AP150" s="23">
        <v>24</v>
      </c>
      <c r="AY150" s="58">
        <v>19</v>
      </c>
      <c r="AZ150" s="57">
        <v>12</v>
      </c>
      <c r="BC150" s="58" t="s">
        <v>554</v>
      </c>
      <c r="BE150" s="58">
        <f t="shared" si="12"/>
        <v>55</v>
      </c>
      <c r="BF150" s="6">
        <f t="shared" si="13"/>
        <v>0</v>
      </c>
      <c r="BG150" s="6">
        <f t="shared" si="14"/>
        <v>0</v>
      </c>
      <c r="BH150" s="6">
        <f t="shared" si="15"/>
        <v>0</v>
      </c>
      <c r="BI150" s="6">
        <f t="shared" si="16"/>
        <v>55</v>
      </c>
      <c r="BJ150" s="26">
        <f t="shared" si="17"/>
        <v>0</v>
      </c>
    </row>
    <row r="151" spans="1:62" ht="15">
      <c r="A151" s="60" t="s">
        <v>60</v>
      </c>
      <c r="B151" s="64" t="s">
        <v>12</v>
      </c>
      <c r="C151" s="27">
        <v>41</v>
      </c>
      <c r="G151" s="27">
        <v>46</v>
      </c>
      <c r="Q151" s="62">
        <v>46</v>
      </c>
      <c r="S151" s="62"/>
      <c r="U151" s="62"/>
      <c r="W151" s="62"/>
      <c r="Y151" s="62" t="s">
        <v>7</v>
      </c>
      <c r="AA151" s="62"/>
      <c r="AC151" s="62"/>
      <c r="AE151" s="62"/>
      <c r="AG151" s="62"/>
      <c r="AI151" s="62"/>
      <c r="AK151" s="62"/>
      <c r="AM151" s="62"/>
      <c r="AO151" s="62"/>
      <c r="AU151" s="58">
        <v>46</v>
      </c>
      <c r="BE151" s="58">
        <f t="shared" si="12"/>
        <v>0</v>
      </c>
      <c r="BF151" s="6">
        <f t="shared" si="13"/>
        <v>0</v>
      </c>
      <c r="BG151" s="6">
        <f t="shared" si="14"/>
        <v>0</v>
      </c>
      <c r="BH151" s="6">
        <f t="shared" si="15"/>
        <v>0</v>
      </c>
      <c r="BI151" s="6">
        <f t="shared" si="16"/>
        <v>0</v>
      </c>
      <c r="BJ151" s="26">
        <f t="shared" si="17"/>
        <v>0</v>
      </c>
    </row>
    <row r="152" spans="1:62" ht="15">
      <c r="A152" s="60" t="s">
        <v>26</v>
      </c>
      <c r="B152" s="64" t="s">
        <v>13</v>
      </c>
      <c r="C152" s="25">
        <v>5</v>
      </c>
      <c r="D152" s="5">
        <v>45</v>
      </c>
      <c r="E152" s="25">
        <v>2</v>
      </c>
      <c r="F152" s="5">
        <v>80</v>
      </c>
      <c r="G152" s="58">
        <v>9</v>
      </c>
      <c r="H152" s="5">
        <v>29</v>
      </c>
      <c r="I152" s="58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8">
        <v>2</v>
      </c>
      <c r="P152" s="5">
        <v>80</v>
      </c>
      <c r="Q152" s="58">
        <v>19</v>
      </c>
      <c r="R152" s="5">
        <v>12</v>
      </c>
      <c r="S152" s="58">
        <v>24</v>
      </c>
      <c r="T152" s="15">
        <v>7</v>
      </c>
      <c r="U152" s="58">
        <v>5</v>
      </c>
      <c r="V152" s="15">
        <v>45</v>
      </c>
      <c r="W152" s="27" t="s">
        <v>7</v>
      </c>
      <c r="Y152" s="58">
        <v>2</v>
      </c>
      <c r="Z152" s="17">
        <v>80</v>
      </c>
      <c r="AA152" s="58">
        <v>2</v>
      </c>
      <c r="AB152" s="23">
        <v>80</v>
      </c>
      <c r="AC152" s="58">
        <v>9</v>
      </c>
      <c r="AD152" s="23">
        <v>15</v>
      </c>
      <c r="AE152" s="58">
        <v>2</v>
      </c>
      <c r="AF152" s="23">
        <v>80</v>
      </c>
      <c r="AG152" s="58">
        <v>4</v>
      </c>
      <c r="AH152" s="23">
        <v>50</v>
      </c>
      <c r="AI152" s="58">
        <v>6</v>
      </c>
      <c r="AJ152" s="23">
        <v>40</v>
      </c>
      <c r="AK152" s="58">
        <v>1</v>
      </c>
      <c r="AL152" s="23">
        <v>100</v>
      </c>
      <c r="AM152" s="58">
        <v>9</v>
      </c>
      <c r="AN152" s="23">
        <v>29</v>
      </c>
      <c r="AO152" s="58">
        <v>1</v>
      </c>
      <c r="AP152" s="23">
        <v>100</v>
      </c>
      <c r="AQ152" s="58">
        <v>2</v>
      </c>
      <c r="AR152" s="57">
        <v>80</v>
      </c>
      <c r="AS152" s="62" t="s">
        <v>7</v>
      </c>
      <c r="AU152" s="58">
        <v>11</v>
      </c>
      <c r="AV152" s="57">
        <v>24</v>
      </c>
      <c r="AW152" s="58">
        <v>1</v>
      </c>
      <c r="AX152" s="57">
        <v>100</v>
      </c>
      <c r="AY152" s="58">
        <v>3</v>
      </c>
      <c r="AZ152" s="57">
        <v>60</v>
      </c>
      <c r="BA152" s="58">
        <v>1</v>
      </c>
      <c r="BB152" s="57">
        <v>100</v>
      </c>
      <c r="BC152" s="58">
        <v>3</v>
      </c>
      <c r="BD152" s="57">
        <v>60</v>
      </c>
      <c r="BE152" s="58">
        <f t="shared" si="12"/>
        <v>1576</v>
      </c>
      <c r="BF152" s="6">
        <f t="shared" si="13"/>
        <v>420</v>
      </c>
      <c r="BG152" s="6">
        <f t="shared" si="14"/>
        <v>190</v>
      </c>
      <c r="BH152" s="6">
        <f t="shared" si="15"/>
        <v>329</v>
      </c>
      <c r="BI152" s="6">
        <f t="shared" si="16"/>
        <v>417</v>
      </c>
      <c r="BJ152" s="26">
        <f t="shared" si="17"/>
        <v>205</v>
      </c>
    </row>
    <row r="153" spans="1:62" ht="15">
      <c r="A153" s="60" t="s">
        <v>70</v>
      </c>
      <c r="B153" s="64" t="s">
        <v>13</v>
      </c>
      <c r="C153" s="27">
        <v>39</v>
      </c>
      <c r="E153" s="25">
        <v>4</v>
      </c>
      <c r="F153" s="5">
        <v>50</v>
      </c>
      <c r="G153" s="6" t="s">
        <v>19</v>
      </c>
      <c r="I153" s="58" t="s">
        <v>19</v>
      </c>
      <c r="K153" s="58"/>
      <c r="M153" s="58"/>
      <c r="O153" s="58"/>
      <c r="Q153" s="62">
        <v>57</v>
      </c>
      <c r="S153" s="62"/>
      <c r="U153" s="62"/>
      <c r="W153" s="58">
        <v>12</v>
      </c>
      <c r="X153" s="19">
        <v>22</v>
      </c>
      <c r="Y153" s="62"/>
      <c r="AA153" s="58">
        <v>15</v>
      </c>
      <c r="AB153" s="23">
        <v>16</v>
      </c>
      <c r="AC153" s="58">
        <v>9</v>
      </c>
      <c r="AD153" s="23">
        <v>15</v>
      </c>
      <c r="AE153" s="58" t="s">
        <v>19</v>
      </c>
      <c r="AG153" s="58"/>
      <c r="AI153" s="58"/>
      <c r="AK153" s="58" t="s">
        <v>19</v>
      </c>
      <c r="AM153" s="58"/>
      <c r="AO153" s="58"/>
      <c r="AS153" s="58" t="s">
        <v>19</v>
      </c>
      <c r="BE153" s="58">
        <f t="shared" si="12"/>
        <v>103</v>
      </c>
      <c r="BF153" s="6">
        <f t="shared" si="13"/>
        <v>88</v>
      </c>
      <c r="BG153" s="6">
        <f t="shared" si="14"/>
        <v>0</v>
      </c>
      <c r="BH153" s="6">
        <f t="shared" si="15"/>
        <v>0</v>
      </c>
      <c r="BI153" s="6">
        <f t="shared" si="16"/>
        <v>0</v>
      </c>
      <c r="BJ153" s="26">
        <f t="shared" si="17"/>
        <v>0</v>
      </c>
    </row>
    <row r="154" spans="1:62" ht="15">
      <c r="A154" s="60" t="s">
        <v>629</v>
      </c>
      <c r="B154" s="64" t="s">
        <v>583</v>
      </c>
      <c r="C154" s="27"/>
      <c r="E154" s="25"/>
      <c r="G154" s="58"/>
      <c r="I154" s="58"/>
      <c r="K154" s="58"/>
      <c r="M154" s="58"/>
      <c r="O154" s="58"/>
      <c r="Q154" s="62"/>
      <c r="S154" s="62"/>
      <c r="U154" s="62"/>
      <c r="W154" s="58"/>
      <c r="Y154" s="62"/>
      <c r="AA154" s="58"/>
      <c r="AC154" s="58"/>
      <c r="AE154" s="58"/>
      <c r="AG154" s="58"/>
      <c r="AI154" s="58"/>
      <c r="AK154" s="58"/>
      <c r="AM154" s="58"/>
      <c r="AO154" s="58"/>
      <c r="AU154" s="58">
        <v>31</v>
      </c>
      <c r="BE154" s="58">
        <f t="shared" si="12"/>
        <v>0</v>
      </c>
      <c r="BF154" s="6">
        <f t="shared" si="13"/>
        <v>0</v>
      </c>
      <c r="BG154" s="6">
        <f t="shared" si="14"/>
        <v>0</v>
      </c>
      <c r="BH154" s="6">
        <f t="shared" si="15"/>
        <v>0</v>
      </c>
      <c r="BI154" s="6">
        <f t="shared" si="16"/>
        <v>0</v>
      </c>
      <c r="BJ154" s="26">
        <f t="shared" si="17"/>
        <v>0</v>
      </c>
    </row>
    <row r="155" spans="1:62" ht="15">
      <c r="A155" s="61" t="s">
        <v>431</v>
      </c>
      <c r="B155" s="45" t="s">
        <v>14</v>
      </c>
      <c r="C155" s="22"/>
      <c r="E155" s="58"/>
      <c r="G155" s="58"/>
      <c r="I155" s="58"/>
      <c r="K155" s="58"/>
      <c r="M155" s="58"/>
      <c r="O155" s="58"/>
      <c r="Q155" s="62">
        <v>53</v>
      </c>
      <c r="S155" s="62"/>
      <c r="U155" s="62"/>
      <c r="W155" s="62"/>
      <c r="Y155" s="62"/>
      <c r="AA155" s="62"/>
      <c r="AC155" s="62"/>
      <c r="AE155" s="62"/>
      <c r="AG155" s="62"/>
      <c r="AI155" s="62"/>
      <c r="AK155" s="62"/>
      <c r="AM155" s="62" t="s">
        <v>332</v>
      </c>
      <c r="AO155" s="62"/>
      <c r="BE155" s="58">
        <f t="shared" si="12"/>
        <v>0</v>
      </c>
      <c r="BF155" s="6">
        <f t="shared" si="13"/>
        <v>0</v>
      </c>
      <c r="BG155" s="6">
        <f t="shared" si="14"/>
        <v>0</v>
      </c>
      <c r="BH155" s="6">
        <f t="shared" si="15"/>
        <v>0</v>
      </c>
      <c r="BI155" s="6">
        <f t="shared" si="16"/>
        <v>0</v>
      </c>
      <c r="BJ155" s="26">
        <f t="shared" si="17"/>
        <v>0</v>
      </c>
    </row>
    <row r="156" spans="1:62" ht="15">
      <c r="A156" s="45" t="s">
        <v>382</v>
      </c>
      <c r="B156" s="45" t="s">
        <v>1</v>
      </c>
      <c r="E156" s="58"/>
      <c r="G156" s="58"/>
      <c r="I156" s="58"/>
      <c r="K156" s="25">
        <v>7</v>
      </c>
      <c r="L156" s="5">
        <v>36</v>
      </c>
      <c r="M156" s="25">
        <v>20</v>
      </c>
      <c r="N156" s="5">
        <v>11</v>
      </c>
      <c r="O156" s="58">
        <v>24</v>
      </c>
      <c r="P156" s="5">
        <v>7</v>
      </c>
      <c r="Q156" s="58"/>
      <c r="S156" s="62">
        <v>33</v>
      </c>
      <c r="U156" s="62"/>
      <c r="W156" s="62"/>
      <c r="Y156" s="62"/>
      <c r="AA156" s="62"/>
      <c r="AC156" s="62"/>
      <c r="AE156" s="62"/>
      <c r="AG156" s="58">
        <v>13</v>
      </c>
      <c r="AH156" s="23">
        <v>20</v>
      </c>
      <c r="AI156" s="58">
        <v>13</v>
      </c>
      <c r="AJ156" s="23">
        <v>20</v>
      </c>
      <c r="AK156" s="58"/>
      <c r="AM156" s="58">
        <v>20</v>
      </c>
      <c r="AN156" s="23">
        <v>11</v>
      </c>
      <c r="AO156" s="58">
        <v>15</v>
      </c>
      <c r="AP156" s="23">
        <v>16</v>
      </c>
      <c r="AQ156" s="58">
        <v>14</v>
      </c>
      <c r="AR156" s="57">
        <v>18</v>
      </c>
      <c r="AW156" s="58" t="s">
        <v>469</v>
      </c>
      <c r="AY156" s="58">
        <v>7</v>
      </c>
      <c r="AZ156" s="57">
        <v>36</v>
      </c>
      <c r="BA156" s="58">
        <v>32</v>
      </c>
      <c r="BC156" s="58" t="s">
        <v>469</v>
      </c>
      <c r="BE156" s="58">
        <f t="shared" si="12"/>
        <v>175</v>
      </c>
      <c r="BF156" s="6">
        <f t="shared" si="13"/>
        <v>0</v>
      </c>
      <c r="BG156" s="6">
        <f t="shared" si="14"/>
        <v>0</v>
      </c>
      <c r="BH156" s="6">
        <f t="shared" si="15"/>
        <v>56</v>
      </c>
      <c r="BI156" s="6">
        <f t="shared" si="16"/>
        <v>119</v>
      </c>
      <c r="BJ156" s="26">
        <f t="shared" si="17"/>
        <v>0</v>
      </c>
    </row>
    <row r="157" spans="1:62" ht="15">
      <c r="A157" s="45" t="s">
        <v>324</v>
      </c>
      <c r="B157" s="64" t="s">
        <v>11</v>
      </c>
      <c r="C157" s="22"/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58">
        <v>21</v>
      </c>
      <c r="P157" s="5">
        <v>10</v>
      </c>
      <c r="Q157" s="62">
        <v>52</v>
      </c>
      <c r="S157" s="58">
        <v>23</v>
      </c>
      <c r="T157" s="15">
        <v>8</v>
      </c>
      <c r="U157" s="58">
        <v>16</v>
      </c>
      <c r="V157" s="15">
        <v>15</v>
      </c>
      <c r="W157" s="58"/>
      <c r="Y157" s="58"/>
      <c r="AA157" s="58"/>
      <c r="AC157" s="58"/>
      <c r="AE157" s="58"/>
      <c r="AG157" s="62">
        <v>40</v>
      </c>
      <c r="AI157" s="58">
        <v>23</v>
      </c>
      <c r="AJ157" s="23">
        <v>8</v>
      </c>
      <c r="AK157" s="62">
        <v>55</v>
      </c>
      <c r="AM157" s="58">
        <v>19</v>
      </c>
      <c r="AN157" s="23">
        <v>12</v>
      </c>
      <c r="AO157" s="62" t="s">
        <v>332</v>
      </c>
      <c r="AQ157" s="58">
        <v>21</v>
      </c>
      <c r="AR157" s="57">
        <v>10</v>
      </c>
      <c r="AW157" s="58">
        <v>34</v>
      </c>
      <c r="AY157" s="58">
        <v>25</v>
      </c>
      <c r="AZ157" s="57">
        <v>6</v>
      </c>
      <c r="BA157" s="58">
        <v>29</v>
      </c>
      <c r="BB157" s="57">
        <v>2</v>
      </c>
      <c r="BC157" s="58">
        <v>19</v>
      </c>
      <c r="BD157" s="57">
        <v>12</v>
      </c>
      <c r="BE157" s="58">
        <f t="shared" si="12"/>
        <v>104</v>
      </c>
      <c r="BF157" s="6">
        <f t="shared" si="13"/>
        <v>0</v>
      </c>
      <c r="BG157" s="6">
        <f t="shared" si="14"/>
        <v>0</v>
      </c>
      <c r="BH157" s="6">
        <f t="shared" si="15"/>
        <v>42</v>
      </c>
      <c r="BI157" s="6">
        <f t="shared" si="16"/>
        <v>35</v>
      </c>
      <c r="BJ157" s="26">
        <f t="shared" si="17"/>
        <v>27</v>
      </c>
    </row>
    <row r="158" spans="1:62" ht="15">
      <c r="A158" s="61" t="s">
        <v>508</v>
      </c>
      <c r="B158" s="60" t="s">
        <v>8</v>
      </c>
      <c r="E158" s="58"/>
      <c r="G158" s="58"/>
      <c r="W158" s="58"/>
      <c r="AA158" s="58"/>
      <c r="AC158" s="58"/>
      <c r="AE158" s="62" t="s">
        <v>7</v>
      </c>
      <c r="AG158" s="62"/>
      <c r="AI158" s="62"/>
      <c r="AK158" s="62"/>
      <c r="AM158" s="62"/>
      <c r="AO158" s="62"/>
      <c r="BE158" s="58">
        <f t="shared" si="12"/>
        <v>0</v>
      </c>
      <c r="BF158" s="6">
        <f t="shared" si="13"/>
        <v>0</v>
      </c>
      <c r="BG158" s="6">
        <f t="shared" si="14"/>
        <v>0</v>
      </c>
      <c r="BH158" s="6">
        <f t="shared" si="15"/>
        <v>0</v>
      </c>
      <c r="BI158" s="6">
        <f t="shared" si="16"/>
        <v>0</v>
      </c>
      <c r="BJ158" s="26">
        <f t="shared" si="17"/>
        <v>0</v>
      </c>
    </row>
    <row r="159" spans="1:62" ht="15">
      <c r="A159" s="60" t="s">
        <v>132</v>
      </c>
      <c r="B159" s="64" t="s">
        <v>9</v>
      </c>
      <c r="C159" s="22"/>
      <c r="E159" s="27">
        <v>44</v>
      </c>
      <c r="I159" s="58">
        <v>19</v>
      </c>
      <c r="J159" s="5">
        <v>12</v>
      </c>
      <c r="K159" s="58"/>
      <c r="M159" s="58"/>
      <c r="O159" s="58"/>
      <c r="Q159" s="58"/>
      <c r="S159" s="58"/>
      <c r="U159" s="58"/>
      <c r="W159" s="27" t="s">
        <v>7</v>
      </c>
      <c r="Y159" s="58"/>
      <c r="AA159" s="58">
        <v>23</v>
      </c>
      <c r="AB159" s="23">
        <v>8</v>
      </c>
      <c r="AC159" s="58"/>
      <c r="AE159" s="62" t="s">
        <v>7</v>
      </c>
      <c r="AG159" s="62"/>
      <c r="AI159" s="62"/>
      <c r="AK159" s="62">
        <v>46</v>
      </c>
      <c r="AM159" s="62"/>
      <c r="AO159" s="62"/>
      <c r="AS159" s="62">
        <v>33</v>
      </c>
      <c r="BE159" s="58">
        <f t="shared" si="12"/>
        <v>20</v>
      </c>
      <c r="BF159" s="6">
        <f t="shared" si="13"/>
        <v>20</v>
      </c>
      <c r="BG159" s="6">
        <f t="shared" si="14"/>
        <v>0</v>
      </c>
      <c r="BH159" s="6">
        <f t="shared" si="15"/>
        <v>0</v>
      </c>
      <c r="BI159" s="6">
        <f t="shared" si="16"/>
        <v>0</v>
      </c>
      <c r="BJ159" s="26">
        <f t="shared" si="17"/>
        <v>0</v>
      </c>
    </row>
    <row r="160" spans="1:62" ht="15">
      <c r="A160" s="60" t="s">
        <v>151</v>
      </c>
      <c r="B160" s="64" t="s">
        <v>18</v>
      </c>
      <c r="E160" s="27">
        <v>60</v>
      </c>
      <c r="G160" s="62"/>
      <c r="I160" s="62"/>
      <c r="K160" s="62"/>
      <c r="M160" s="62"/>
      <c r="O160" s="62"/>
      <c r="Q160" s="62"/>
      <c r="S160" s="62"/>
      <c r="U160" s="62"/>
      <c r="W160" s="62"/>
      <c r="Y160" s="62"/>
      <c r="AA160" s="62"/>
      <c r="AC160" s="62"/>
      <c r="AE160" s="62"/>
      <c r="AG160" s="62"/>
      <c r="AI160" s="62"/>
      <c r="AK160" s="62"/>
      <c r="AM160" s="62"/>
      <c r="AO160" s="62"/>
      <c r="BE160" s="58">
        <f t="shared" si="12"/>
        <v>0</v>
      </c>
      <c r="BF160" s="6">
        <f t="shared" si="13"/>
        <v>0</v>
      </c>
      <c r="BG160" s="6">
        <f t="shared" si="14"/>
        <v>0</v>
      </c>
      <c r="BH160" s="6">
        <f t="shared" si="15"/>
        <v>0</v>
      </c>
      <c r="BI160" s="6">
        <f t="shared" si="16"/>
        <v>0</v>
      </c>
      <c r="BJ160" s="26">
        <f t="shared" si="17"/>
        <v>0</v>
      </c>
    </row>
    <row r="161" spans="1:62" ht="15">
      <c r="A161" s="45" t="s">
        <v>365</v>
      </c>
      <c r="B161" s="45" t="s">
        <v>12</v>
      </c>
      <c r="C161" s="22"/>
      <c r="E161" s="58"/>
      <c r="G161" s="58"/>
      <c r="K161" s="27">
        <v>36</v>
      </c>
      <c r="M161" s="27">
        <v>31</v>
      </c>
      <c r="O161" s="58">
        <v>11</v>
      </c>
      <c r="P161" s="5">
        <v>24</v>
      </c>
      <c r="Q161" s="58"/>
      <c r="S161" s="62" t="s">
        <v>332</v>
      </c>
      <c r="U161" s="62"/>
      <c r="W161" s="62"/>
      <c r="Y161" s="62"/>
      <c r="AA161" s="62"/>
      <c r="AC161" s="62"/>
      <c r="AE161" s="62"/>
      <c r="AG161" s="58">
        <v>22</v>
      </c>
      <c r="AH161" s="23">
        <v>9</v>
      </c>
      <c r="AI161" s="62" t="s">
        <v>332</v>
      </c>
      <c r="AK161" s="62"/>
      <c r="AM161" s="58">
        <v>28</v>
      </c>
      <c r="AN161" s="23">
        <v>3</v>
      </c>
      <c r="AO161" s="58">
        <v>30</v>
      </c>
      <c r="AP161" s="23">
        <v>1</v>
      </c>
      <c r="AQ161" s="58">
        <v>17</v>
      </c>
      <c r="AR161" s="57">
        <v>14</v>
      </c>
      <c r="AW161" s="62" t="s">
        <v>469</v>
      </c>
      <c r="AY161" s="58">
        <v>19</v>
      </c>
      <c r="AZ161" s="57">
        <v>12</v>
      </c>
      <c r="BA161" s="58">
        <v>27</v>
      </c>
      <c r="BB161" s="57">
        <v>4</v>
      </c>
      <c r="BC161" s="58" t="s">
        <v>469</v>
      </c>
      <c r="BE161" s="58">
        <f t="shared" si="12"/>
        <v>67</v>
      </c>
      <c r="BF161" s="6">
        <f t="shared" si="13"/>
        <v>0</v>
      </c>
      <c r="BG161" s="6">
        <f t="shared" si="14"/>
        <v>0</v>
      </c>
      <c r="BH161" s="6">
        <f t="shared" si="15"/>
        <v>45</v>
      </c>
      <c r="BI161" s="6">
        <f t="shared" si="16"/>
        <v>22</v>
      </c>
      <c r="BJ161" s="26">
        <f t="shared" si="17"/>
        <v>0</v>
      </c>
    </row>
    <row r="162" spans="1:62" ht="15">
      <c r="A162" s="61" t="s">
        <v>510</v>
      </c>
      <c r="B162" s="60" t="s">
        <v>110</v>
      </c>
      <c r="C162" s="22"/>
      <c r="E162" s="58"/>
      <c r="I162" s="58"/>
      <c r="K162" s="58"/>
      <c r="M162" s="58"/>
      <c r="O162" s="58"/>
      <c r="Q162" s="58"/>
      <c r="S162" s="58"/>
      <c r="U162" s="58"/>
      <c r="W162" s="58"/>
      <c r="Y162" s="58"/>
      <c r="AA162" s="58"/>
      <c r="AC162" s="58"/>
      <c r="AE162" s="62">
        <v>35</v>
      </c>
      <c r="AG162" s="62"/>
      <c r="AI162" s="62"/>
      <c r="AK162" s="62"/>
      <c r="AM162" s="62"/>
      <c r="AO162" s="62"/>
      <c r="BE162" s="58">
        <f t="shared" si="12"/>
        <v>0</v>
      </c>
      <c r="BF162" s="6">
        <f t="shared" si="13"/>
        <v>0</v>
      </c>
      <c r="BG162" s="6">
        <f t="shared" si="14"/>
        <v>0</v>
      </c>
      <c r="BH162" s="6">
        <f t="shared" si="15"/>
        <v>0</v>
      </c>
      <c r="BI162" s="6">
        <f t="shared" si="16"/>
        <v>0</v>
      </c>
      <c r="BJ162" s="26">
        <f t="shared" si="17"/>
        <v>0</v>
      </c>
    </row>
    <row r="163" spans="1:62" ht="15">
      <c r="A163" s="60" t="s">
        <v>57</v>
      </c>
      <c r="B163" s="64" t="s">
        <v>5</v>
      </c>
      <c r="C163" s="27" t="s">
        <v>7</v>
      </c>
      <c r="E163" s="25">
        <v>17</v>
      </c>
      <c r="F163" s="5">
        <v>14</v>
      </c>
      <c r="G163" s="27" t="s">
        <v>7</v>
      </c>
      <c r="I163" s="27">
        <v>36</v>
      </c>
      <c r="K163" s="27"/>
      <c r="M163" s="27"/>
      <c r="O163" s="27"/>
      <c r="Q163" s="27"/>
      <c r="S163" s="27"/>
      <c r="U163" s="27"/>
      <c r="W163" s="58">
        <v>7</v>
      </c>
      <c r="X163" s="19">
        <v>36</v>
      </c>
      <c r="Y163" s="27"/>
      <c r="AA163" s="58">
        <v>16</v>
      </c>
      <c r="AB163" s="23">
        <v>15</v>
      </c>
      <c r="AC163" s="58"/>
      <c r="AE163" s="62" t="s">
        <v>7</v>
      </c>
      <c r="AG163" s="62"/>
      <c r="AI163" s="62"/>
      <c r="AK163" s="62">
        <v>51</v>
      </c>
      <c r="AM163" s="62"/>
      <c r="AO163" s="62"/>
      <c r="AS163" s="58">
        <v>12</v>
      </c>
      <c r="AT163" s="57">
        <v>22</v>
      </c>
      <c r="BE163" s="58">
        <f t="shared" si="12"/>
        <v>87</v>
      </c>
      <c r="BF163" s="6">
        <f t="shared" si="13"/>
        <v>87</v>
      </c>
      <c r="BG163" s="6">
        <f t="shared" si="14"/>
        <v>0</v>
      </c>
      <c r="BH163" s="6">
        <f t="shared" si="15"/>
        <v>0</v>
      </c>
      <c r="BI163" s="6">
        <f t="shared" si="16"/>
        <v>0</v>
      </c>
      <c r="BJ163" s="26">
        <f t="shared" si="17"/>
        <v>0</v>
      </c>
    </row>
    <row r="164" spans="1:62" ht="15">
      <c r="A164" s="64" t="s">
        <v>119</v>
      </c>
      <c r="B164" s="64" t="s">
        <v>5</v>
      </c>
      <c r="E164" s="25">
        <v>1</v>
      </c>
      <c r="F164" s="5">
        <v>100</v>
      </c>
      <c r="G164" s="6" t="s">
        <v>19</v>
      </c>
      <c r="I164" s="27" t="s">
        <v>7</v>
      </c>
      <c r="K164" s="27"/>
      <c r="M164" s="27"/>
      <c r="O164" s="27"/>
      <c r="Q164" s="6">
        <v>12</v>
      </c>
      <c r="R164" s="5">
        <v>22</v>
      </c>
      <c r="W164" s="20">
        <v>1</v>
      </c>
      <c r="X164" s="19">
        <v>100</v>
      </c>
      <c r="Y164" s="18">
        <v>22</v>
      </c>
      <c r="Z164" s="17">
        <v>9</v>
      </c>
      <c r="AA164" s="24">
        <v>1</v>
      </c>
      <c r="AB164" s="23">
        <v>100</v>
      </c>
      <c r="AE164" s="24">
        <v>1</v>
      </c>
      <c r="AF164" s="23">
        <v>100</v>
      </c>
      <c r="AK164" s="58" t="s">
        <v>19</v>
      </c>
      <c r="AS164" s="58">
        <v>1</v>
      </c>
      <c r="AT164" s="57">
        <v>100</v>
      </c>
      <c r="AU164" s="58">
        <v>18</v>
      </c>
      <c r="AV164" s="57">
        <v>13</v>
      </c>
      <c r="BE164" s="6">
        <f t="shared" si="12"/>
        <v>544</v>
      </c>
      <c r="BF164" s="6">
        <f t="shared" si="13"/>
        <v>500</v>
      </c>
      <c r="BG164" s="6">
        <f t="shared" si="14"/>
        <v>44</v>
      </c>
      <c r="BH164" s="6">
        <f t="shared" si="15"/>
        <v>0</v>
      </c>
      <c r="BI164" s="6">
        <f t="shared" si="16"/>
        <v>0</v>
      </c>
      <c r="BJ164" s="13">
        <f t="shared" si="17"/>
        <v>0</v>
      </c>
    </row>
    <row r="165" spans="1:62" ht="15">
      <c r="A165" s="45" t="s">
        <v>378</v>
      </c>
      <c r="B165" s="45" t="s">
        <v>8</v>
      </c>
      <c r="C165" s="22"/>
      <c r="E165" s="58"/>
      <c r="G165" s="58"/>
      <c r="I165" s="58"/>
      <c r="K165" s="27">
        <v>48</v>
      </c>
      <c r="M165" s="27" t="s">
        <v>330</v>
      </c>
      <c r="O165" s="58">
        <v>26</v>
      </c>
      <c r="P165" s="5">
        <v>5</v>
      </c>
      <c r="Q165" s="58"/>
      <c r="S165" s="58">
        <v>20</v>
      </c>
      <c r="T165" s="15">
        <v>11</v>
      </c>
      <c r="U165" s="58"/>
      <c r="W165" s="58"/>
      <c r="Y165" s="58"/>
      <c r="AA165" s="58"/>
      <c r="AC165" s="58"/>
      <c r="AE165" s="58"/>
      <c r="AG165" s="62">
        <v>50</v>
      </c>
      <c r="AI165" s="58">
        <v>25</v>
      </c>
      <c r="AJ165" s="23">
        <v>6</v>
      </c>
      <c r="AK165" s="58"/>
      <c r="AM165" s="62">
        <v>31</v>
      </c>
      <c r="AO165" s="58">
        <v>27</v>
      </c>
      <c r="AP165" s="23">
        <v>4</v>
      </c>
      <c r="AQ165" s="58">
        <v>23</v>
      </c>
      <c r="AR165" s="57">
        <v>8</v>
      </c>
      <c r="AW165" s="62" t="s">
        <v>469</v>
      </c>
      <c r="AY165" s="58" t="s">
        <v>332</v>
      </c>
      <c r="BA165" s="58">
        <v>15</v>
      </c>
      <c r="BB165" s="57">
        <v>16</v>
      </c>
      <c r="BC165" s="58" t="s">
        <v>469</v>
      </c>
      <c r="BE165" s="6">
        <f t="shared" si="12"/>
        <v>50</v>
      </c>
      <c r="BF165" s="6">
        <f t="shared" si="13"/>
        <v>0</v>
      </c>
      <c r="BG165" s="6">
        <f t="shared" si="14"/>
        <v>0</v>
      </c>
      <c r="BH165" s="6">
        <f t="shared" si="15"/>
        <v>35</v>
      </c>
      <c r="BI165" s="6">
        <f t="shared" si="16"/>
        <v>15</v>
      </c>
      <c r="BJ165" s="13">
        <f t="shared" si="17"/>
        <v>0</v>
      </c>
    </row>
    <row r="166" spans="1:62" ht="15">
      <c r="A166" s="60" t="s">
        <v>41</v>
      </c>
      <c r="B166" s="64" t="s">
        <v>11</v>
      </c>
      <c r="C166" s="25">
        <v>19</v>
      </c>
      <c r="D166" s="5">
        <v>12</v>
      </c>
      <c r="E166" s="27">
        <v>47</v>
      </c>
      <c r="G166" s="6">
        <v>18</v>
      </c>
      <c r="H166" s="5">
        <v>13</v>
      </c>
      <c r="I166" s="27">
        <v>33</v>
      </c>
      <c r="K166" s="27"/>
      <c r="M166" s="27"/>
      <c r="O166" s="27"/>
      <c r="Q166" s="62">
        <v>32</v>
      </c>
      <c r="S166" s="62"/>
      <c r="U166" s="62"/>
      <c r="W166" s="27">
        <v>43</v>
      </c>
      <c r="Y166" s="18">
        <v>15</v>
      </c>
      <c r="Z166" s="17">
        <v>16</v>
      </c>
      <c r="AA166" s="24">
        <v>28</v>
      </c>
      <c r="AE166" s="24">
        <v>8</v>
      </c>
      <c r="AF166" s="23">
        <v>32</v>
      </c>
      <c r="AK166" s="58" t="s">
        <v>19</v>
      </c>
      <c r="AS166" s="62">
        <v>32</v>
      </c>
      <c r="AU166" s="58">
        <v>25</v>
      </c>
      <c r="AV166" s="57">
        <v>6</v>
      </c>
      <c r="BE166" s="6">
        <f t="shared" si="12"/>
        <v>79</v>
      </c>
      <c r="BF166" s="6">
        <f t="shared" si="13"/>
        <v>32</v>
      </c>
      <c r="BG166" s="6">
        <f t="shared" si="14"/>
        <v>47</v>
      </c>
      <c r="BH166" s="6">
        <f t="shared" si="15"/>
        <v>0</v>
      </c>
      <c r="BI166" s="6">
        <f t="shared" si="16"/>
        <v>0</v>
      </c>
      <c r="BJ166" s="13">
        <f t="shared" si="17"/>
        <v>0</v>
      </c>
    </row>
    <row r="167" spans="1:62" ht="15">
      <c r="A167" s="45" t="s">
        <v>367</v>
      </c>
      <c r="B167" s="45" t="s">
        <v>5</v>
      </c>
      <c r="K167" s="27">
        <v>33</v>
      </c>
      <c r="M167" s="27" t="s">
        <v>330</v>
      </c>
      <c r="O167" s="27" t="s">
        <v>330</v>
      </c>
      <c r="Q167" s="27"/>
      <c r="S167" s="62">
        <v>34</v>
      </c>
      <c r="U167" s="62"/>
      <c r="W167" s="62"/>
      <c r="Y167" s="62"/>
      <c r="AA167" s="62"/>
      <c r="AC167" s="62"/>
      <c r="AE167" s="62"/>
      <c r="AG167" s="58">
        <v>14</v>
      </c>
      <c r="AH167" s="23">
        <v>18</v>
      </c>
      <c r="AI167" s="58">
        <v>15</v>
      </c>
      <c r="AJ167" s="23">
        <v>16</v>
      </c>
      <c r="AK167" s="58"/>
      <c r="AM167" s="58"/>
      <c r="AO167" s="58"/>
      <c r="AY167" s="58">
        <v>27</v>
      </c>
      <c r="AZ167" s="57">
        <v>4</v>
      </c>
      <c r="BA167" s="58">
        <v>28</v>
      </c>
      <c r="BB167" s="57">
        <v>3</v>
      </c>
      <c r="BE167" s="6">
        <f t="shared" si="12"/>
        <v>41</v>
      </c>
      <c r="BF167" s="6">
        <f t="shared" si="13"/>
        <v>0</v>
      </c>
      <c r="BG167" s="6">
        <f t="shared" si="14"/>
        <v>0</v>
      </c>
      <c r="BH167" s="6">
        <f t="shared" si="15"/>
        <v>19</v>
      </c>
      <c r="BI167" s="6">
        <f t="shared" si="16"/>
        <v>22</v>
      </c>
      <c r="BJ167" s="13">
        <f t="shared" si="17"/>
        <v>0</v>
      </c>
    </row>
    <row r="168" spans="1:62" ht="15">
      <c r="A168" s="60" t="s">
        <v>144</v>
      </c>
      <c r="B168" s="64" t="s">
        <v>10</v>
      </c>
      <c r="E168" s="27">
        <v>36</v>
      </c>
      <c r="K168" s="27">
        <v>34</v>
      </c>
      <c r="M168" s="25">
        <v>28</v>
      </c>
      <c r="N168" s="5">
        <v>3</v>
      </c>
      <c r="O168" s="6">
        <v>7</v>
      </c>
      <c r="P168" s="5">
        <v>36</v>
      </c>
      <c r="S168" s="6">
        <v>5</v>
      </c>
      <c r="T168" s="15">
        <v>45</v>
      </c>
      <c r="U168" s="6">
        <v>9</v>
      </c>
      <c r="V168" s="15">
        <v>29</v>
      </c>
      <c r="AG168" s="24">
        <v>19</v>
      </c>
      <c r="AH168" s="23">
        <v>12</v>
      </c>
      <c r="AI168" s="58">
        <v>14</v>
      </c>
      <c r="AJ168" s="23">
        <v>18</v>
      </c>
      <c r="AK168" s="62" t="s">
        <v>7</v>
      </c>
      <c r="AM168" s="24">
        <v>23</v>
      </c>
      <c r="AN168" s="23">
        <v>8</v>
      </c>
      <c r="AO168" s="58">
        <v>15</v>
      </c>
      <c r="AP168" s="23">
        <v>16</v>
      </c>
      <c r="AQ168" s="58">
        <v>19</v>
      </c>
      <c r="AR168" s="57">
        <v>12</v>
      </c>
      <c r="AW168" s="58">
        <v>21</v>
      </c>
      <c r="AX168" s="57">
        <v>10</v>
      </c>
      <c r="AY168" s="58">
        <v>29</v>
      </c>
      <c r="AZ168" s="57">
        <v>2</v>
      </c>
      <c r="BA168" s="58">
        <v>7</v>
      </c>
      <c r="BB168" s="57">
        <v>36</v>
      </c>
      <c r="BC168" s="58">
        <v>7</v>
      </c>
      <c r="BD168" s="57">
        <v>36</v>
      </c>
      <c r="BE168" s="6">
        <f t="shared" si="12"/>
        <v>263</v>
      </c>
      <c r="BF168" s="6">
        <f t="shared" si="13"/>
        <v>0</v>
      </c>
      <c r="BG168" s="6">
        <f t="shared" si="14"/>
        <v>0</v>
      </c>
      <c r="BH168" s="6">
        <f t="shared" si="15"/>
        <v>110</v>
      </c>
      <c r="BI168" s="6">
        <f t="shared" si="16"/>
        <v>78</v>
      </c>
      <c r="BJ168" s="13">
        <f t="shared" si="17"/>
        <v>75</v>
      </c>
    </row>
    <row r="169" spans="1:62" ht="15">
      <c r="A169" s="60" t="s">
        <v>61</v>
      </c>
      <c r="B169" s="64" t="s">
        <v>15</v>
      </c>
      <c r="C169" s="27">
        <v>37</v>
      </c>
      <c r="E169" s="27">
        <v>43</v>
      </c>
      <c r="G169" s="27" t="s">
        <v>7</v>
      </c>
      <c r="I169" s="27" t="s">
        <v>7</v>
      </c>
      <c r="K169" s="27"/>
      <c r="M169" s="27"/>
      <c r="O169" s="27"/>
      <c r="Q169" s="27"/>
      <c r="S169" s="27"/>
      <c r="U169" s="27"/>
      <c r="W169" s="27"/>
      <c r="Y169" s="27"/>
      <c r="AA169" s="27"/>
      <c r="AC169" s="27"/>
      <c r="AE169" s="27"/>
      <c r="AG169" s="62">
        <v>42</v>
      </c>
      <c r="AI169" s="58">
        <v>27</v>
      </c>
      <c r="AJ169" s="23">
        <v>4</v>
      </c>
      <c r="AK169" s="62" t="s">
        <v>7</v>
      </c>
      <c r="AM169" s="62">
        <v>41</v>
      </c>
      <c r="AO169" s="62">
        <v>40</v>
      </c>
      <c r="AQ169" s="58">
        <v>25</v>
      </c>
      <c r="AR169" s="57">
        <v>6</v>
      </c>
      <c r="AW169" s="58">
        <v>18</v>
      </c>
      <c r="AX169" s="57">
        <v>13</v>
      </c>
      <c r="AY169" s="58" t="s">
        <v>332</v>
      </c>
      <c r="BA169" s="58">
        <v>41</v>
      </c>
      <c r="BC169" s="58">
        <v>22</v>
      </c>
      <c r="BD169" s="57">
        <v>9</v>
      </c>
      <c r="BE169" s="6">
        <f t="shared" si="12"/>
        <v>32</v>
      </c>
      <c r="BF169" s="6">
        <f t="shared" si="13"/>
        <v>0</v>
      </c>
      <c r="BG169" s="6">
        <f t="shared" si="14"/>
        <v>0</v>
      </c>
      <c r="BH169" s="6">
        <f t="shared" si="15"/>
        <v>10</v>
      </c>
      <c r="BI169" s="6">
        <f t="shared" si="16"/>
        <v>0</v>
      </c>
      <c r="BJ169" s="13">
        <f t="shared" si="17"/>
        <v>22</v>
      </c>
    </row>
    <row r="170" spans="1:62" ht="15">
      <c r="A170" s="60" t="s">
        <v>49</v>
      </c>
      <c r="B170" s="64" t="s">
        <v>5</v>
      </c>
      <c r="C170" s="27">
        <v>40</v>
      </c>
      <c r="K170" s="58"/>
      <c r="M170" s="58"/>
      <c r="O170" s="58"/>
      <c r="Q170" s="62">
        <v>43</v>
      </c>
      <c r="S170" s="62"/>
      <c r="U170" s="62"/>
      <c r="W170" s="62"/>
      <c r="Y170" s="62">
        <v>36</v>
      </c>
      <c r="AA170" s="62"/>
      <c r="AC170" s="62"/>
      <c r="AE170" s="62"/>
      <c r="AG170" s="62"/>
      <c r="AI170" s="62"/>
      <c r="AK170" s="62"/>
      <c r="AM170" s="62"/>
      <c r="AO170" s="62"/>
      <c r="BE170" s="6">
        <f t="shared" si="12"/>
        <v>0</v>
      </c>
      <c r="BF170" s="6">
        <f t="shared" si="13"/>
        <v>0</v>
      </c>
      <c r="BG170" s="6">
        <f t="shared" si="14"/>
        <v>0</v>
      </c>
      <c r="BH170" s="6">
        <f t="shared" si="15"/>
        <v>0</v>
      </c>
      <c r="BI170" s="6">
        <f t="shared" si="16"/>
        <v>0</v>
      </c>
      <c r="BJ170" s="13">
        <f t="shared" si="17"/>
        <v>0</v>
      </c>
    </row>
    <row r="171" spans="1:62" ht="15">
      <c r="A171" s="61" t="s">
        <v>556</v>
      </c>
      <c r="B171" s="60" t="s">
        <v>317</v>
      </c>
      <c r="C171" s="22"/>
      <c r="E171" s="58"/>
      <c r="G171" s="58"/>
      <c r="I171" s="58"/>
      <c r="K171" s="58"/>
      <c r="M171" s="58"/>
      <c r="O171" s="58"/>
      <c r="Q171" s="58"/>
      <c r="S171" s="58"/>
      <c r="U171" s="58"/>
      <c r="W171" s="58"/>
      <c r="Y171" s="58"/>
      <c r="AA171" s="58"/>
      <c r="AC171" s="58"/>
      <c r="AE171" s="58"/>
      <c r="AG171" s="58"/>
      <c r="AI171" s="58"/>
      <c r="AK171" s="62">
        <v>53</v>
      </c>
      <c r="AM171" s="58"/>
      <c r="AO171" s="58"/>
      <c r="BE171" s="6">
        <f t="shared" si="12"/>
        <v>0</v>
      </c>
      <c r="BF171" s="6">
        <f t="shared" si="13"/>
        <v>0</v>
      </c>
      <c r="BG171" s="6">
        <f t="shared" si="14"/>
        <v>0</v>
      </c>
      <c r="BH171" s="6">
        <f t="shared" si="15"/>
        <v>0</v>
      </c>
      <c r="BI171" s="6">
        <f t="shared" si="16"/>
        <v>0</v>
      </c>
      <c r="BJ171" s="13">
        <f t="shared" si="17"/>
        <v>0</v>
      </c>
    </row>
    <row r="172" spans="1:62" ht="15">
      <c r="A172" s="45" t="s">
        <v>325</v>
      </c>
      <c r="B172" s="64" t="s">
        <v>317</v>
      </c>
      <c r="E172" s="22"/>
      <c r="G172" s="27">
        <v>49</v>
      </c>
      <c r="I172" s="27">
        <v>49</v>
      </c>
      <c r="K172" s="27"/>
      <c r="M172" s="27"/>
      <c r="O172" s="27"/>
      <c r="Q172" s="27"/>
      <c r="S172" s="62">
        <v>49</v>
      </c>
      <c r="U172" s="62"/>
      <c r="W172" s="27" t="s">
        <v>7</v>
      </c>
      <c r="Y172" s="62" t="s">
        <v>249</v>
      </c>
      <c r="AA172" s="62" t="s">
        <v>7</v>
      </c>
      <c r="AC172" s="62"/>
      <c r="AE172" s="62">
        <v>38</v>
      </c>
      <c r="AG172" s="62"/>
      <c r="AI172" s="62"/>
      <c r="AK172" s="62" t="s">
        <v>7</v>
      </c>
      <c r="AM172" s="62"/>
      <c r="AO172" s="62"/>
      <c r="BC172" s="58">
        <v>37</v>
      </c>
      <c r="BE172" s="6">
        <f t="shared" si="12"/>
        <v>0</v>
      </c>
      <c r="BF172" s="6">
        <f t="shared" si="13"/>
        <v>0</v>
      </c>
      <c r="BG172" s="6">
        <f t="shared" si="14"/>
        <v>0</v>
      </c>
      <c r="BH172" s="6">
        <f t="shared" si="15"/>
        <v>0</v>
      </c>
      <c r="BI172" s="6">
        <f t="shared" si="16"/>
        <v>0</v>
      </c>
      <c r="BJ172" s="13">
        <f t="shared" si="17"/>
        <v>0</v>
      </c>
    </row>
    <row r="173" spans="1:62" ht="15">
      <c r="A173" s="45" t="s">
        <v>326</v>
      </c>
      <c r="B173" s="64" t="s">
        <v>317</v>
      </c>
      <c r="G173" s="27">
        <v>48</v>
      </c>
      <c r="I173" s="27">
        <v>52</v>
      </c>
      <c r="K173" s="27"/>
      <c r="M173" s="27"/>
      <c r="O173" s="27"/>
      <c r="Q173" s="27"/>
      <c r="S173" s="62">
        <v>48</v>
      </c>
      <c r="U173" s="62">
        <v>37</v>
      </c>
      <c r="W173" s="27" t="s">
        <v>7</v>
      </c>
      <c r="Y173" s="62">
        <v>53</v>
      </c>
      <c r="AA173" s="62" t="s">
        <v>7</v>
      </c>
      <c r="AC173" s="62"/>
      <c r="AE173" s="62">
        <v>37</v>
      </c>
      <c r="AG173" s="62"/>
      <c r="AI173" s="62"/>
      <c r="AK173" s="62" t="s">
        <v>7</v>
      </c>
      <c r="AM173" s="62">
        <v>52</v>
      </c>
      <c r="AO173" s="62">
        <v>48</v>
      </c>
      <c r="AQ173" s="58">
        <v>38</v>
      </c>
      <c r="BE173" s="6">
        <f t="shared" si="12"/>
        <v>0</v>
      </c>
      <c r="BF173" s="6">
        <f t="shared" si="13"/>
        <v>0</v>
      </c>
      <c r="BG173" s="6">
        <f t="shared" si="14"/>
        <v>0</v>
      </c>
      <c r="BH173" s="6">
        <f t="shared" si="15"/>
        <v>0</v>
      </c>
      <c r="BI173" s="6">
        <f t="shared" si="16"/>
        <v>0</v>
      </c>
      <c r="BJ173" s="13">
        <f t="shared" si="17"/>
        <v>0</v>
      </c>
    </row>
    <row r="174" spans="1:62" ht="15">
      <c r="A174" s="45" t="s">
        <v>363</v>
      </c>
      <c r="B174" s="45" t="s">
        <v>9</v>
      </c>
      <c r="K174" s="27">
        <v>45</v>
      </c>
      <c r="M174" s="27">
        <v>34</v>
      </c>
      <c r="O174" s="27">
        <v>38</v>
      </c>
      <c r="Q174" s="27"/>
      <c r="S174" s="27"/>
      <c r="U174" s="27"/>
      <c r="W174" s="27"/>
      <c r="Y174" s="27"/>
      <c r="AA174" s="27"/>
      <c r="AC174" s="27"/>
      <c r="AE174" s="27"/>
      <c r="AG174" s="62">
        <v>45</v>
      </c>
      <c r="AI174" s="62">
        <v>35</v>
      </c>
      <c r="AK174" s="62"/>
      <c r="AM174" s="62">
        <v>48</v>
      </c>
      <c r="AO174" s="62">
        <v>37</v>
      </c>
      <c r="AQ174" s="58" t="s">
        <v>332</v>
      </c>
      <c r="BE174" s="6">
        <f t="shared" si="12"/>
        <v>0</v>
      </c>
      <c r="BF174" s="6">
        <f t="shared" si="13"/>
        <v>0</v>
      </c>
      <c r="BG174" s="6">
        <f t="shared" si="14"/>
        <v>0</v>
      </c>
      <c r="BH174" s="6">
        <f t="shared" si="15"/>
        <v>0</v>
      </c>
      <c r="BI174" s="6">
        <f t="shared" si="16"/>
        <v>0</v>
      </c>
      <c r="BJ174" s="13">
        <f t="shared" si="17"/>
        <v>0</v>
      </c>
    </row>
    <row r="175" spans="1:62" ht="15">
      <c r="A175" s="45" t="s">
        <v>327</v>
      </c>
      <c r="B175" s="64" t="s">
        <v>3</v>
      </c>
      <c r="G175" s="27">
        <v>37</v>
      </c>
      <c r="I175" s="27">
        <v>40</v>
      </c>
      <c r="K175" s="27"/>
      <c r="M175" s="27"/>
      <c r="O175" s="27"/>
      <c r="Q175" s="62">
        <v>54</v>
      </c>
      <c r="S175" s="62"/>
      <c r="U175" s="62"/>
      <c r="W175" s="62"/>
      <c r="Y175" s="62">
        <v>39</v>
      </c>
      <c r="AA175" s="62"/>
      <c r="AC175" s="62"/>
      <c r="AE175" s="62"/>
      <c r="AG175" s="62"/>
      <c r="AI175" s="62"/>
      <c r="AK175" s="62"/>
      <c r="AM175" s="62"/>
      <c r="AO175" s="62"/>
      <c r="AS175" s="62">
        <v>41</v>
      </c>
      <c r="AU175" s="58">
        <v>45</v>
      </c>
      <c r="BE175" s="6">
        <f t="shared" si="12"/>
        <v>0</v>
      </c>
      <c r="BF175" s="6">
        <f t="shared" si="13"/>
        <v>0</v>
      </c>
      <c r="BG175" s="6">
        <f t="shared" si="14"/>
        <v>0</v>
      </c>
      <c r="BH175" s="6">
        <f t="shared" si="15"/>
        <v>0</v>
      </c>
      <c r="BI175" s="6">
        <f t="shared" si="16"/>
        <v>0</v>
      </c>
      <c r="BJ175" s="13">
        <f t="shared" si="17"/>
        <v>0</v>
      </c>
    </row>
    <row r="176" spans="1:62" ht="15">
      <c r="A176" s="45" t="s">
        <v>328</v>
      </c>
      <c r="B176" s="64" t="s">
        <v>11</v>
      </c>
      <c r="E176" s="58"/>
      <c r="G176" s="27" t="s">
        <v>7</v>
      </c>
      <c r="I176" s="62"/>
      <c r="K176" s="25">
        <v>20</v>
      </c>
      <c r="L176" s="5">
        <v>11</v>
      </c>
      <c r="M176" s="25">
        <v>15</v>
      </c>
      <c r="N176" s="5">
        <v>16</v>
      </c>
      <c r="O176" s="58">
        <v>23</v>
      </c>
      <c r="P176" s="5">
        <v>8</v>
      </c>
      <c r="Q176" s="58"/>
      <c r="S176" s="58">
        <v>18</v>
      </c>
      <c r="T176" s="15">
        <v>13</v>
      </c>
      <c r="U176" s="58">
        <v>26</v>
      </c>
      <c r="V176" s="15">
        <v>5</v>
      </c>
      <c r="W176" s="58"/>
      <c r="Y176" s="58"/>
      <c r="AA176" s="58"/>
      <c r="AC176" s="58"/>
      <c r="AE176" s="58"/>
      <c r="AG176" s="62">
        <v>37</v>
      </c>
      <c r="AI176" s="62">
        <v>32</v>
      </c>
      <c r="AK176" s="62"/>
      <c r="AM176" s="58">
        <v>8</v>
      </c>
      <c r="AN176" s="23">
        <v>32</v>
      </c>
      <c r="AO176" s="58">
        <v>26</v>
      </c>
      <c r="AP176" s="23">
        <v>5</v>
      </c>
      <c r="AQ176" s="58">
        <v>22</v>
      </c>
      <c r="AR176" s="57">
        <v>9</v>
      </c>
      <c r="AW176" s="58">
        <v>29</v>
      </c>
      <c r="AX176" s="57">
        <v>2</v>
      </c>
      <c r="AY176" s="58">
        <v>18</v>
      </c>
      <c r="AZ176" s="57">
        <v>13</v>
      </c>
      <c r="BA176" s="58">
        <v>12</v>
      </c>
      <c r="BB176" s="57">
        <v>22</v>
      </c>
      <c r="BC176" s="58">
        <v>9</v>
      </c>
      <c r="BD176" s="57">
        <v>29</v>
      </c>
      <c r="BE176" s="6">
        <f t="shared" si="12"/>
        <v>165</v>
      </c>
      <c r="BF176" s="6">
        <f t="shared" si="13"/>
        <v>0</v>
      </c>
      <c r="BG176" s="6">
        <f t="shared" si="14"/>
        <v>0</v>
      </c>
      <c r="BH176" s="6">
        <f t="shared" si="15"/>
        <v>71</v>
      </c>
      <c r="BI176" s="6">
        <f t="shared" si="16"/>
        <v>58</v>
      </c>
      <c r="BJ176" s="13">
        <f t="shared" si="17"/>
        <v>36</v>
      </c>
    </row>
    <row r="177" spans="1:62" ht="15">
      <c r="A177" s="60" t="s">
        <v>155</v>
      </c>
      <c r="B177" s="64" t="s">
        <v>4</v>
      </c>
      <c r="E177" s="27">
        <v>69</v>
      </c>
      <c r="G177" s="62"/>
      <c r="I177" s="62"/>
      <c r="K177" s="62"/>
      <c r="M177" s="62"/>
      <c r="O177" s="62"/>
      <c r="Q177" s="62"/>
      <c r="S177" s="62"/>
      <c r="U177" s="62"/>
      <c r="W177" s="27">
        <v>44</v>
      </c>
      <c r="Y177" s="62"/>
      <c r="AA177" s="62"/>
      <c r="AC177" s="62"/>
      <c r="AE177" s="62" t="s">
        <v>7</v>
      </c>
      <c r="AG177" s="62"/>
      <c r="AI177" s="62"/>
      <c r="AK177" s="62" t="s">
        <v>7</v>
      </c>
      <c r="AM177" s="62"/>
      <c r="AO177" s="62"/>
      <c r="BE177" s="6">
        <f t="shared" si="12"/>
        <v>0</v>
      </c>
      <c r="BF177" s="6">
        <f t="shared" si="13"/>
        <v>0</v>
      </c>
      <c r="BG177" s="6">
        <f t="shared" si="14"/>
        <v>0</v>
      </c>
      <c r="BH177" s="6">
        <f t="shared" si="15"/>
        <v>0</v>
      </c>
      <c r="BI177" s="6">
        <f t="shared" si="16"/>
        <v>0</v>
      </c>
      <c r="BJ177" s="13">
        <f t="shared" si="17"/>
        <v>0</v>
      </c>
    </row>
    <row r="178" spans="1:62" ht="15">
      <c r="A178" s="61" t="s">
        <v>152</v>
      </c>
      <c r="B178" s="64" t="s">
        <v>18</v>
      </c>
      <c r="C178" s="22"/>
      <c r="E178" s="27" t="s">
        <v>7</v>
      </c>
      <c r="BE178" s="6">
        <f t="shared" si="12"/>
        <v>0</v>
      </c>
      <c r="BF178" s="6">
        <f t="shared" si="13"/>
        <v>0</v>
      </c>
      <c r="BG178" s="6">
        <f t="shared" si="14"/>
        <v>0</v>
      </c>
      <c r="BH178" s="6">
        <f t="shared" si="15"/>
        <v>0</v>
      </c>
      <c r="BI178" s="6">
        <f t="shared" si="16"/>
        <v>0</v>
      </c>
      <c r="BJ178" s="13">
        <f t="shared" si="17"/>
        <v>0</v>
      </c>
    </row>
    <row r="179" spans="1:62" ht="15">
      <c r="A179" s="45" t="s">
        <v>338</v>
      </c>
      <c r="B179" s="64" t="s">
        <v>13</v>
      </c>
      <c r="E179" s="58"/>
      <c r="I179" s="27">
        <v>32</v>
      </c>
      <c r="K179" s="27"/>
      <c r="M179" s="27"/>
      <c r="O179" s="27"/>
      <c r="Q179" s="27"/>
      <c r="S179" s="27"/>
      <c r="U179" s="27"/>
      <c r="W179" s="27">
        <v>36</v>
      </c>
      <c r="Y179" s="62">
        <v>41</v>
      </c>
      <c r="AA179" s="62"/>
      <c r="AC179" s="62"/>
      <c r="AE179" s="58">
        <v>21</v>
      </c>
      <c r="AF179" s="23">
        <v>10</v>
      </c>
      <c r="AG179" s="58"/>
      <c r="AI179" s="58"/>
      <c r="AK179" s="62">
        <v>36</v>
      </c>
      <c r="AM179" s="58"/>
      <c r="AO179" s="58"/>
      <c r="AS179" s="62" t="s">
        <v>7</v>
      </c>
      <c r="AU179" s="58">
        <v>12</v>
      </c>
      <c r="AV179" s="57">
        <v>22</v>
      </c>
      <c r="BE179" s="6">
        <f t="shared" si="12"/>
        <v>32</v>
      </c>
      <c r="BF179" s="6">
        <f t="shared" si="13"/>
        <v>10</v>
      </c>
      <c r="BG179" s="6">
        <f t="shared" si="14"/>
        <v>22</v>
      </c>
      <c r="BH179" s="6">
        <f t="shared" si="15"/>
        <v>0</v>
      </c>
      <c r="BI179" s="6">
        <f t="shared" si="16"/>
        <v>0</v>
      </c>
      <c r="BJ179" s="13">
        <f t="shared" si="17"/>
        <v>0</v>
      </c>
    </row>
    <row r="180" spans="1:62" ht="15">
      <c r="A180" s="45" t="s">
        <v>370</v>
      </c>
      <c r="B180" s="45" t="s">
        <v>5</v>
      </c>
      <c r="C180" s="22"/>
      <c r="E180" s="58"/>
      <c r="I180" s="58"/>
      <c r="K180" s="25">
        <v>28</v>
      </c>
      <c r="L180" s="5">
        <v>3</v>
      </c>
      <c r="M180" s="25">
        <v>29</v>
      </c>
      <c r="N180" s="5">
        <v>2</v>
      </c>
      <c r="O180" s="27" t="s">
        <v>332</v>
      </c>
      <c r="Q180" s="27"/>
      <c r="S180" s="58">
        <v>26</v>
      </c>
      <c r="T180" s="15">
        <v>5</v>
      </c>
      <c r="U180" s="58"/>
      <c r="W180" s="58"/>
      <c r="Y180" s="58"/>
      <c r="AA180" s="58"/>
      <c r="AC180" s="58"/>
      <c r="AE180" s="58"/>
      <c r="AG180" s="62">
        <v>39</v>
      </c>
      <c r="AI180" s="58">
        <v>17</v>
      </c>
      <c r="AJ180" s="23">
        <v>14</v>
      </c>
      <c r="AK180" s="58"/>
      <c r="AM180" s="62">
        <v>47</v>
      </c>
      <c r="AO180" s="62">
        <v>33</v>
      </c>
      <c r="AQ180" s="58">
        <v>34</v>
      </c>
      <c r="AY180" s="58">
        <v>26</v>
      </c>
      <c r="AZ180" s="57">
        <v>5</v>
      </c>
      <c r="BA180" s="58">
        <v>44</v>
      </c>
      <c r="BE180" s="6">
        <f t="shared" si="12"/>
        <v>29</v>
      </c>
      <c r="BF180" s="6">
        <f t="shared" si="13"/>
        <v>0</v>
      </c>
      <c r="BG180" s="6">
        <f t="shared" si="14"/>
        <v>0</v>
      </c>
      <c r="BH180" s="6">
        <f t="shared" si="15"/>
        <v>14</v>
      </c>
      <c r="BI180" s="6">
        <f t="shared" si="16"/>
        <v>15</v>
      </c>
      <c r="BJ180" s="13">
        <f t="shared" si="17"/>
        <v>0</v>
      </c>
    </row>
    <row r="181" spans="1:62" ht="15">
      <c r="A181" s="45" t="s">
        <v>390</v>
      </c>
      <c r="B181" s="45" t="s">
        <v>13</v>
      </c>
      <c r="C181" s="22"/>
      <c r="G181" s="58"/>
      <c r="K181" s="25">
        <v>18</v>
      </c>
      <c r="L181" s="5">
        <v>13</v>
      </c>
      <c r="M181" s="25">
        <v>8</v>
      </c>
      <c r="N181" s="5">
        <v>32</v>
      </c>
      <c r="O181" s="6">
        <v>16</v>
      </c>
      <c r="P181" s="5">
        <v>15</v>
      </c>
      <c r="Q181" s="58"/>
      <c r="S181" s="58">
        <v>22</v>
      </c>
      <c r="T181" s="15">
        <v>9</v>
      </c>
      <c r="U181" s="62" t="s">
        <v>7</v>
      </c>
      <c r="W181" s="62"/>
      <c r="Y181" s="62"/>
      <c r="AA181" s="62"/>
      <c r="AC181" s="62"/>
      <c r="AE181" s="62"/>
      <c r="AG181" s="58">
        <v>30</v>
      </c>
      <c r="AH181" s="23">
        <v>1</v>
      </c>
      <c r="AI181" s="62">
        <v>36</v>
      </c>
      <c r="AK181" s="62"/>
      <c r="AM181" s="62">
        <v>43</v>
      </c>
      <c r="AO181" s="58">
        <v>19</v>
      </c>
      <c r="AP181" s="23">
        <v>12</v>
      </c>
      <c r="AQ181" s="58">
        <v>28</v>
      </c>
      <c r="AR181" s="57">
        <v>3</v>
      </c>
      <c r="BE181" s="6">
        <f t="shared" si="12"/>
        <v>85</v>
      </c>
      <c r="BF181" s="6">
        <f t="shared" si="13"/>
        <v>0</v>
      </c>
      <c r="BG181" s="6">
        <f t="shared" si="14"/>
        <v>0</v>
      </c>
      <c r="BH181" s="6">
        <f t="shared" si="15"/>
        <v>18</v>
      </c>
      <c r="BI181" s="6">
        <f t="shared" si="16"/>
        <v>67</v>
      </c>
      <c r="BJ181" s="13">
        <f t="shared" si="17"/>
        <v>0</v>
      </c>
    </row>
    <row r="182" spans="1:62" ht="15">
      <c r="A182" s="61" t="s">
        <v>85</v>
      </c>
      <c r="B182" s="64" t="s">
        <v>9</v>
      </c>
      <c r="C182" s="27">
        <v>51</v>
      </c>
      <c r="E182" s="62"/>
      <c r="K182" s="27">
        <v>46</v>
      </c>
      <c r="M182" s="27"/>
      <c r="O182" s="27" t="s">
        <v>332</v>
      </c>
      <c r="Q182" s="27"/>
      <c r="S182" s="27"/>
      <c r="U182" s="27"/>
      <c r="W182" s="27"/>
      <c r="Y182" s="27"/>
      <c r="AA182" s="27"/>
      <c r="AC182" s="27"/>
      <c r="AE182" s="27"/>
      <c r="AG182" s="27"/>
      <c r="AI182" s="27"/>
      <c r="AK182" s="27"/>
      <c r="AM182" s="27"/>
      <c r="AO182" s="62">
        <v>47</v>
      </c>
      <c r="BE182" s="6">
        <f t="shared" si="12"/>
        <v>0</v>
      </c>
      <c r="BF182" s="6">
        <f t="shared" si="13"/>
        <v>0</v>
      </c>
      <c r="BG182" s="6">
        <f t="shared" si="14"/>
        <v>0</v>
      </c>
      <c r="BH182" s="6">
        <f t="shared" si="15"/>
        <v>0</v>
      </c>
      <c r="BI182" s="6">
        <f t="shared" si="16"/>
        <v>0</v>
      </c>
      <c r="BJ182" s="13">
        <f t="shared" si="17"/>
        <v>0</v>
      </c>
    </row>
    <row r="183" spans="1:62" ht="15">
      <c r="A183" s="45" t="s">
        <v>337</v>
      </c>
      <c r="B183" s="64" t="s">
        <v>11</v>
      </c>
      <c r="I183" s="6">
        <v>25</v>
      </c>
      <c r="J183" s="5">
        <v>6</v>
      </c>
      <c r="Q183" s="58"/>
      <c r="S183" s="58"/>
      <c r="U183" s="58"/>
      <c r="W183" s="58">
        <v>23</v>
      </c>
      <c r="X183" s="19">
        <v>8</v>
      </c>
      <c r="Y183" s="58"/>
      <c r="AA183" s="62">
        <v>41</v>
      </c>
      <c r="AC183" s="62"/>
      <c r="AE183" s="62">
        <v>36</v>
      </c>
      <c r="AG183" s="62"/>
      <c r="AI183" s="62"/>
      <c r="AK183" s="62">
        <v>49</v>
      </c>
      <c r="AM183" s="62"/>
      <c r="AO183" s="62"/>
      <c r="AS183" s="58">
        <v>20</v>
      </c>
      <c r="AT183" s="57">
        <v>11</v>
      </c>
      <c r="BE183" s="6">
        <f t="shared" si="12"/>
        <v>25</v>
      </c>
      <c r="BF183" s="6">
        <f t="shared" si="13"/>
        <v>25</v>
      </c>
      <c r="BG183" s="6">
        <f t="shared" si="14"/>
        <v>0</v>
      </c>
      <c r="BH183" s="6">
        <f t="shared" si="15"/>
        <v>0</v>
      </c>
      <c r="BI183" s="6">
        <f t="shared" si="16"/>
        <v>0</v>
      </c>
      <c r="BJ183" s="13">
        <f t="shared" si="17"/>
        <v>0</v>
      </c>
    </row>
    <row r="184" spans="1:62" ht="15">
      <c r="A184" s="45" t="s">
        <v>369</v>
      </c>
      <c r="B184" s="45" t="s">
        <v>13</v>
      </c>
      <c r="K184" s="27">
        <v>53</v>
      </c>
      <c r="M184" s="27">
        <v>41</v>
      </c>
      <c r="O184" s="27" t="s">
        <v>332</v>
      </c>
      <c r="Q184" s="27"/>
      <c r="S184" s="62">
        <v>41</v>
      </c>
      <c r="U184" s="62">
        <v>31</v>
      </c>
      <c r="W184" s="62"/>
      <c r="Y184" s="62"/>
      <c r="AA184" s="62"/>
      <c r="AC184" s="62"/>
      <c r="AE184" s="62"/>
      <c r="AG184" s="62">
        <v>34</v>
      </c>
      <c r="AI184" s="62" t="s">
        <v>332</v>
      </c>
      <c r="AK184" s="62"/>
      <c r="AM184" s="62">
        <v>45</v>
      </c>
      <c r="AO184" s="62">
        <v>37</v>
      </c>
      <c r="AQ184" s="58" t="s">
        <v>332</v>
      </c>
      <c r="AW184" s="58">
        <v>33</v>
      </c>
      <c r="AY184" s="58" t="s">
        <v>332</v>
      </c>
      <c r="BA184" s="58">
        <v>42</v>
      </c>
      <c r="BC184" s="58">
        <v>13</v>
      </c>
      <c r="BD184" s="57">
        <v>20</v>
      </c>
      <c r="BE184" s="6">
        <f t="shared" si="12"/>
        <v>20</v>
      </c>
      <c r="BF184" s="6">
        <f t="shared" si="13"/>
        <v>0</v>
      </c>
      <c r="BG184" s="6">
        <f t="shared" si="14"/>
        <v>0</v>
      </c>
      <c r="BH184" s="6">
        <f t="shared" si="15"/>
        <v>0</v>
      </c>
      <c r="BI184" s="6">
        <f t="shared" si="16"/>
        <v>0</v>
      </c>
      <c r="BJ184" s="13">
        <f t="shared" si="17"/>
        <v>20</v>
      </c>
    </row>
    <row r="185" spans="1:62" ht="15">
      <c r="A185" s="45" t="s">
        <v>373</v>
      </c>
      <c r="B185" s="45" t="s">
        <v>10</v>
      </c>
      <c r="E185" s="58"/>
      <c r="G185" s="58"/>
      <c r="I185" s="58"/>
      <c r="K185" s="27">
        <v>42</v>
      </c>
      <c r="M185" s="27">
        <v>33</v>
      </c>
      <c r="O185" s="58">
        <v>29</v>
      </c>
      <c r="P185" s="5">
        <v>2</v>
      </c>
      <c r="Q185" s="58"/>
      <c r="S185" s="58">
        <v>10</v>
      </c>
      <c r="T185" s="15">
        <v>26</v>
      </c>
      <c r="U185" s="58"/>
      <c r="W185" s="58"/>
      <c r="Y185" s="58"/>
      <c r="AA185" s="58"/>
      <c r="AC185" s="58"/>
      <c r="AE185" s="58"/>
      <c r="AG185" s="62">
        <v>36</v>
      </c>
      <c r="AI185" s="62" t="s">
        <v>330</v>
      </c>
      <c r="AK185" s="62"/>
      <c r="AM185" s="62">
        <v>36</v>
      </c>
      <c r="AO185" s="58">
        <v>14</v>
      </c>
      <c r="AP185" s="23">
        <v>18</v>
      </c>
      <c r="AQ185" s="58">
        <v>24</v>
      </c>
      <c r="AR185" s="57">
        <v>7</v>
      </c>
      <c r="AY185" s="58">
        <v>21</v>
      </c>
      <c r="AZ185" s="57">
        <v>10</v>
      </c>
      <c r="BA185" s="58">
        <v>23</v>
      </c>
      <c r="BB185" s="57">
        <v>8</v>
      </c>
      <c r="BE185" s="6">
        <f t="shared" si="12"/>
        <v>71</v>
      </c>
      <c r="BF185" s="6">
        <f t="shared" si="13"/>
        <v>0</v>
      </c>
      <c r="BG185" s="6">
        <f t="shared" si="14"/>
        <v>0</v>
      </c>
      <c r="BH185" s="6">
        <f t="shared" si="15"/>
        <v>17</v>
      </c>
      <c r="BI185" s="6">
        <f t="shared" si="16"/>
        <v>54</v>
      </c>
      <c r="BJ185" s="13">
        <f t="shared" si="17"/>
        <v>0</v>
      </c>
    </row>
    <row r="186" spans="1:62" ht="15">
      <c r="A186" s="60" t="s">
        <v>36</v>
      </c>
      <c r="B186" s="64" t="s">
        <v>8</v>
      </c>
      <c r="C186" s="25">
        <v>23</v>
      </c>
      <c r="D186" s="5">
        <v>8</v>
      </c>
      <c r="G186" s="6" t="s">
        <v>19</v>
      </c>
      <c r="K186" s="25">
        <v>9</v>
      </c>
      <c r="L186" s="5">
        <v>29</v>
      </c>
      <c r="M186" s="25">
        <v>9</v>
      </c>
      <c r="N186" s="5">
        <v>29</v>
      </c>
      <c r="O186" s="6">
        <v>6</v>
      </c>
      <c r="P186" s="5">
        <v>40</v>
      </c>
      <c r="Q186" s="6">
        <v>25</v>
      </c>
      <c r="R186" s="5">
        <v>6</v>
      </c>
      <c r="S186" s="6">
        <v>27</v>
      </c>
      <c r="T186" s="15">
        <v>4</v>
      </c>
      <c r="U186" s="6">
        <v>13</v>
      </c>
      <c r="V186" s="15">
        <v>20</v>
      </c>
      <c r="Y186" s="18">
        <v>10</v>
      </c>
      <c r="Z186" s="17">
        <v>26</v>
      </c>
      <c r="AC186" s="24">
        <v>5</v>
      </c>
      <c r="AD186" s="23">
        <v>30</v>
      </c>
      <c r="AE186" s="58"/>
      <c r="AG186" s="58">
        <v>12</v>
      </c>
      <c r="AH186" s="23">
        <v>22</v>
      </c>
      <c r="AI186" s="62" t="s">
        <v>332</v>
      </c>
      <c r="AK186" s="62"/>
      <c r="AM186" s="58">
        <v>6</v>
      </c>
      <c r="AN186" s="23">
        <v>40</v>
      </c>
      <c r="AO186" s="62"/>
      <c r="AQ186" s="58" t="s">
        <v>332</v>
      </c>
      <c r="AW186" s="58">
        <v>24</v>
      </c>
      <c r="AX186" s="57">
        <v>7</v>
      </c>
      <c r="AY186" s="58">
        <v>12</v>
      </c>
      <c r="AZ186" s="57">
        <v>22</v>
      </c>
      <c r="BA186" s="58">
        <v>17</v>
      </c>
      <c r="BB186" s="57">
        <v>14</v>
      </c>
      <c r="BC186" s="58">
        <v>11</v>
      </c>
      <c r="BD186" s="57">
        <v>24</v>
      </c>
      <c r="BE186" s="6">
        <f t="shared" si="12"/>
        <v>321</v>
      </c>
      <c r="BF186" s="6">
        <f t="shared" si="13"/>
        <v>0</v>
      </c>
      <c r="BG186" s="6">
        <f t="shared" si="14"/>
        <v>40</v>
      </c>
      <c r="BH186" s="6">
        <f t="shared" si="15"/>
        <v>94</v>
      </c>
      <c r="BI186" s="6">
        <f t="shared" si="16"/>
        <v>106</v>
      </c>
      <c r="BJ186" s="13">
        <f t="shared" si="17"/>
        <v>51</v>
      </c>
    </row>
    <row r="187" spans="1:62" ht="15">
      <c r="A187" s="28" t="s">
        <v>476</v>
      </c>
      <c r="B187" s="45" t="s">
        <v>3</v>
      </c>
      <c r="C187" s="22"/>
      <c r="Q187" s="58"/>
      <c r="S187" s="58"/>
      <c r="U187" s="58"/>
      <c r="W187" s="58">
        <v>26</v>
      </c>
      <c r="X187" s="19">
        <v>5</v>
      </c>
      <c r="Y187" s="58"/>
      <c r="AA187" s="62">
        <v>42</v>
      </c>
      <c r="AC187" s="62"/>
      <c r="AE187" s="62"/>
      <c r="AG187" s="62"/>
      <c r="AI187" s="62"/>
      <c r="AK187" s="62" t="s">
        <v>7</v>
      </c>
      <c r="AM187" s="62"/>
      <c r="AO187" s="62"/>
      <c r="BE187" s="6">
        <f t="shared" si="12"/>
        <v>5</v>
      </c>
      <c r="BF187" s="6">
        <f t="shared" si="13"/>
        <v>5</v>
      </c>
      <c r="BG187" s="6">
        <f t="shared" si="14"/>
        <v>0</v>
      </c>
      <c r="BH187" s="6">
        <f t="shared" si="15"/>
        <v>0</v>
      </c>
      <c r="BI187" s="6">
        <f t="shared" si="16"/>
        <v>0</v>
      </c>
      <c r="BJ187" s="13">
        <f t="shared" si="17"/>
        <v>0</v>
      </c>
    </row>
    <row r="188" spans="1:62" ht="15">
      <c r="A188" s="61" t="s">
        <v>560</v>
      </c>
      <c r="B188" s="60" t="s">
        <v>9</v>
      </c>
      <c r="AK188" s="62">
        <v>34</v>
      </c>
      <c r="BE188" s="6">
        <f t="shared" si="12"/>
        <v>0</v>
      </c>
      <c r="BF188" s="6">
        <f t="shared" si="13"/>
        <v>0</v>
      </c>
      <c r="BG188" s="6">
        <f t="shared" si="14"/>
        <v>0</v>
      </c>
      <c r="BH188" s="6">
        <f t="shared" si="15"/>
        <v>0</v>
      </c>
      <c r="BI188" s="6">
        <f t="shared" si="16"/>
        <v>0</v>
      </c>
      <c r="BJ188" s="13">
        <f t="shared" si="17"/>
        <v>0</v>
      </c>
    </row>
    <row r="189" spans="1:62" ht="15">
      <c r="A189" s="60" t="s">
        <v>480</v>
      </c>
      <c r="B189" s="60" t="s">
        <v>5</v>
      </c>
      <c r="E189" s="58"/>
      <c r="G189" s="58"/>
      <c r="I189" s="58"/>
      <c r="K189" s="58"/>
      <c r="M189" s="58"/>
      <c r="O189" s="58"/>
      <c r="Q189" s="58"/>
      <c r="S189" s="58"/>
      <c r="U189" s="58"/>
      <c r="W189" s="58"/>
      <c r="Y189" s="58"/>
      <c r="AA189" s="62">
        <v>51</v>
      </c>
      <c r="AC189" s="62"/>
      <c r="AE189" s="62"/>
      <c r="AG189" s="62"/>
      <c r="AI189" s="62"/>
      <c r="AK189" s="62" t="s">
        <v>7</v>
      </c>
      <c r="AM189" s="62"/>
      <c r="AO189" s="62"/>
      <c r="AS189" s="62" t="s">
        <v>7</v>
      </c>
      <c r="BE189" s="6">
        <f t="shared" si="12"/>
        <v>0</v>
      </c>
      <c r="BF189" s="6">
        <f t="shared" si="13"/>
        <v>0</v>
      </c>
      <c r="BG189" s="6">
        <f t="shared" si="14"/>
        <v>0</v>
      </c>
      <c r="BH189" s="6">
        <f t="shared" si="15"/>
        <v>0</v>
      </c>
      <c r="BI189" s="6">
        <f t="shared" si="16"/>
        <v>0</v>
      </c>
      <c r="BJ189" s="13">
        <f t="shared" si="17"/>
        <v>0</v>
      </c>
    </row>
    <row r="190" spans="1:62" ht="15">
      <c r="A190" s="45" t="s">
        <v>361</v>
      </c>
      <c r="B190" s="45" t="s">
        <v>6</v>
      </c>
      <c r="G190" s="58"/>
      <c r="I190" s="58"/>
      <c r="K190" s="27">
        <v>55</v>
      </c>
      <c r="M190" s="27"/>
      <c r="O190" s="27" t="s">
        <v>332</v>
      </c>
      <c r="Q190" s="27"/>
      <c r="S190" s="27"/>
      <c r="U190" s="27"/>
      <c r="W190" s="27"/>
      <c r="Y190" s="27"/>
      <c r="AA190" s="27"/>
      <c r="AC190" s="27"/>
      <c r="AE190" s="27"/>
      <c r="AG190" s="27"/>
      <c r="AI190" s="62" t="s">
        <v>332</v>
      </c>
      <c r="AK190" s="62"/>
      <c r="AM190" s="62">
        <v>51</v>
      </c>
      <c r="AO190" s="62">
        <v>49</v>
      </c>
      <c r="AQ190" s="58" t="s">
        <v>330</v>
      </c>
      <c r="BE190" s="6">
        <f t="shared" si="12"/>
        <v>0</v>
      </c>
      <c r="BF190" s="6">
        <f t="shared" si="13"/>
        <v>0</v>
      </c>
      <c r="BG190" s="6">
        <f t="shared" si="14"/>
        <v>0</v>
      </c>
      <c r="BH190" s="6">
        <f t="shared" si="15"/>
        <v>0</v>
      </c>
      <c r="BI190" s="6">
        <f t="shared" si="16"/>
        <v>0</v>
      </c>
      <c r="BJ190" s="13">
        <f t="shared" si="17"/>
        <v>0</v>
      </c>
    </row>
    <row r="191" spans="1:62" ht="15">
      <c r="A191" s="60" t="s">
        <v>540</v>
      </c>
      <c r="B191" s="60" t="s">
        <v>5</v>
      </c>
      <c r="K191" s="58"/>
      <c r="M191" s="58"/>
      <c r="O191" s="58"/>
      <c r="Q191" s="58"/>
      <c r="S191" s="58"/>
      <c r="U191" s="58"/>
      <c r="W191" s="58"/>
      <c r="Y191" s="58"/>
      <c r="AA191" s="58"/>
      <c r="AC191" s="58"/>
      <c r="AE191" s="58"/>
      <c r="AG191" s="62">
        <v>47</v>
      </c>
      <c r="AI191" s="62"/>
      <c r="AK191" s="62"/>
      <c r="AM191" s="62"/>
      <c r="AO191" s="62"/>
      <c r="BE191" s="6">
        <f t="shared" si="12"/>
        <v>0</v>
      </c>
      <c r="BF191" s="6">
        <f t="shared" si="13"/>
        <v>0</v>
      </c>
      <c r="BG191" s="6">
        <f t="shared" si="14"/>
        <v>0</v>
      </c>
      <c r="BH191" s="6">
        <f t="shared" si="15"/>
        <v>0</v>
      </c>
      <c r="BI191" s="6">
        <f t="shared" si="16"/>
        <v>0</v>
      </c>
      <c r="BJ191" s="13">
        <f t="shared" si="17"/>
        <v>0</v>
      </c>
    </row>
    <row r="192" spans="1:62" ht="15">
      <c r="A192" s="61" t="s">
        <v>154</v>
      </c>
      <c r="B192" s="64" t="s">
        <v>18</v>
      </c>
      <c r="E192" s="27">
        <v>68</v>
      </c>
      <c r="G192" s="58"/>
      <c r="I192" s="58"/>
      <c r="K192" s="58"/>
      <c r="M192" s="58"/>
      <c r="O192" s="58"/>
      <c r="Q192" s="58"/>
      <c r="S192" s="58"/>
      <c r="U192" s="58"/>
      <c r="W192" s="58"/>
      <c r="Y192" s="58"/>
      <c r="AA192" s="58"/>
      <c r="AC192" s="58"/>
      <c r="AE192" s="58"/>
      <c r="AG192" s="58"/>
      <c r="AI192" s="58"/>
      <c r="AK192" s="58"/>
      <c r="AM192" s="58"/>
      <c r="AO192" s="58"/>
      <c r="BE192" s="6">
        <f t="shared" si="12"/>
        <v>0</v>
      </c>
      <c r="BF192" s="6">
        <f t="shared" si="13"/>
        <v>0</v>
      </c>
      <c r="BG192" s="6">
        <f t="shared" si="14"/>
        <v>0</v>
      </c>
      <c r="BH192" s="6">
        <f t="shared" si="15"/>
        <v>0</v>
      </c>
      <c r="BI192" s="6">
        <f t="shared" si="16"/>
        <v>0</v>
      </c>
      <c r="BJ192" s="13">
        <f t="shared" si="17"/>
        <v>0</v>
      </c>
    </row>
    <row r="193" spans="1:62" ht="15">
      <c r="A193" s="45" t="s">
        <v>329</v>
      </c>
      <c r="B193" s="64" t="s">
        <v>8</v>
      </c>
      <c r="E193" s="58"/>
      <c r="G193" s="27" t="s">
        <v>7</v>
      </c>
      <c r="I193" s="58"/>
      <c r="K193" s="58"/>
      <c r="M193" s="58"/>
      <c r="O193" s="58"/>
      <c r="Q193" s="58"/>
      <c r="S193" s="58"/>
      <c r="U193" s="58"/>
      <c r="W193" s="58"/>
      <c r="Y193" s="58"/>
      <c r="AA193" s="58"/>
      <c r="AC193" s="58"/>
      <c r="AE193" s="58"/>
      <c r="AG193" s="58"/>
      <c r="AI193" s="58"/>
      <c r="AK193" s="58"/>
      <c r="AM193" s="58"/>
      <c r="AO193" s="58"/>
      <c r="AS193" s="62" t="s">
        <v>353</v>
      </c>
      <c r="BE193" s="6">
        <f t="shared" si="12"/>
        <v>0</v>
      </c>
      <c r="BF193" s="6">
        <f t="shared" si="13"/>
        <v>0</v>
      </c>
      <c r="BG193" s="6">
        <f t="shared" si="14"/>
        <v>0</v>
      </c>
      <c r="BH193" s="6">
        <f t="shared" si="15"/>
        <v>0</v>
      </c>
      <c r="BI193" s="6">
        <f t="shared" si="16"/>
        <v>0</v>
      </c>
      <c r="BJ193" s="13">
        <f t="shared" si="17"/>
        <v>0</v>
      </c>
    </row>
    <row r="194" spans="1:62" ht="15">
      <c r="A194" s="45" t="s">
        <v>371</v>
      </c>
      <c r="B194" s="45" t="s">
        <v>5</v>
      </c>
      <c r="E194" s="58"/>
      <c r="K194" s="27">
        <v>48</v>
      </c>
      <c r="M194" s="27">
        <v>37</v>
      </c>
      <c r="O194" s="6">
        <v>25</v>
      </c>
      <c r="P194" s="5">
        <v>6</v>
      </c>
      <c r="S194" s="62">
        <v>43</v>
      </c>
      <c r="U194" s="62"/>
      <c r="W194" s="62"/>
      <c r="Y194" s="62"/>
      <c r="AA194" s="62"/>
      <c r="AC194" s="62"/>
      <c r="AE194" s="62"/>
      <c r="AG194" s="62">
        <v>40</v>
      </c>
      <c r="AI194" s="62" t="s">
        <v>332</v>
      </c>
      <c r="AK194" s="62"/>
      <c r="AM194" s="62">
        <v>42</v>
      </c>
      <c r="AO194" s="62">
        <v>44</v>
      </c>
      <c r="AQ194" s="58">
        <v>33</v>
      </c>
      <c r="BC194" s="58">
        <v>26</v>
      </c>
      <c r="BD194" s="57">
        <v>5</v>
      </c>
      <c r="BE194" s="6">
        <f>+D194+F194+H194+J194+L194+N194+P194+R194+T194+V194+Z194+X194+AB194+AD194+AF194+AH194+AJ194+AL194+AN194+AP194+AR194+AT194+AV194+AX194+AZ194+BB194+BD194</f>
        <v>11</v>
      </c>
      <c r="BF194" s="6">
        <f aca="true" t="shared" si="18" ref="BF194:BF203">+F194+J194+X194+AB194+AF194+AL194+AT194</f>
        <v>0</v>
      </c>
      <c r="BG194" s="6">
        <f aca="true" t="shared" si="19" ref="BG194:BG203">+D194+H194+R194+Z194+AV194</f>
        <v>0</v>
      </c>
      <c r="BH194" s="6">
        <f aca="true" t="shared" si="20" ref="BH194:BH203">+P194+AJ194+AN194+AR194+BB194</f>
        <v>6</v>
      </c>
      <c r="BI194" s="6">
        <f aca="true" t="shared" si="21" ref="BI194:BI203">+L194+N194+T194+AH194+AP194+AZ194</f>
        <v>0</v>
      </c>
      <c r="BJ194" s="13">
        <f aca="true" t="shared" si="22" ref="BJ194:BJ203">+V194+AX194+BD194</f>
        <v>5</v>
      </c>
    </row>
    <row r="195" spans="1:62" ht="15">
      <c r="A195" s="60" t="s">
        <v>38</v>
      </c>
      <c r="B195" s="64" t="s">
        <v>11</v>
      </c>
      <c r="C195" s="25">
        <v>18</v>
      </c>
      <c r="D195" s="5">
        <v>13</v>
      </c>
      <c r="E195" s="25">
        <v>6</v>
      </c>
      <c r="F195" s="5">
        <v>40</v>
      </c>
      <c r="G195" s="27" t="s">
        <v>7</v>
      </c>
      <c r="I195" s="6">
        <v>8</v>
      </c>
      <c r="J195" s="5">
        <v>32</v>
      </c>
      <c r="K195" s="25">
        <v>2</v>
      </c>
      <c r="L195" s="5">
        <v>80</v>
      </c>
      <c r="M195" s="25">
        <v>2</v>
      </c>
      <c r="N195" s="5">
        <v>80</v>
      </c>
      <c r="O195" s="58">
        <v>1</v>
      </c>
      <c r="P195" s="5">
        <v>100</v>
      </c>
      <c r="Q195" s="58">
        <v>7</v>
      </c>
      <c r="R195" s="5">
        <v>36</v>
      </c>
      <c r="S195" s="58">
        <v>1</v>
      </c>
      <c r="T195" s="15">
        <v>100</v>
      </c>
      <c r="U195" s="58">
        <v>1</v>
      </c>
      <c r="V195" s="15">
        <v>100</v>
      </c>
      <c r="W195" s="27" t="s">
        <v>7</v>
      </c>
      <c r="Y195" s="58">
        <v>7</v>
      </c>
      <c r="Z195" s="17">
        <v>36</v>
      </c>
      <c r="AA195" s="62" t="s">
        <v>7</v>
      </c>
      <c r="AC195" s="58">
        <v>5</v>
      </c>
      <c r="AD195" s="23">
        <v>30</v>
      </c>
      <c r="AE195" s="62" t="s">
        <v>7</v>
      </c>
      <c r="AG195" s="58">
        <v>1</v>
      </c>
      <c r="AH195" s="23">
        <v>100</v>
      </c>
      <c r="AI195" s="58">
        <v>2</v>
      </c>
      <c r="AJ195" s="23">
        <v>80</v>
      </c>
      <c r="AK195" s="62" t="s">
        <v>7</v>
      </c>
      <c r="AM195" s="58">
        <v>1</v>
      </c>
      <c r="AN195" s="23">
        <v>100</v>
      </c>
      <c r="AO195" s="58">
        <v>3</v>
      </c>
      <c r="AP195" s="23">
        <v>60</v>
      </c>
      <c r="AQ195" s="58">
        <v>1</v>
      </c>
      <c r="AR195" s="57">
        <v>100</v>
      </c>
      <c r="AS195" s="62" t="s">
        <v>353</v>
      </c>
      <c r="AU195" s="58">
        <v>18</v>
      </c>
      <c r="AV195" s="57">
        <v>13</v>
      </c>
      <c r="AW195" s="58">
        <v>6</v>
      </c>
      <c r="AX195" s="57">
        <v>40</v>
      </c>
      <c r="AY195" s="58">
        <v>1</v>
      </c>
      <c r="AZ195" s="57">
        <v>100</v>
      </c>
      <c r="BA195" s="58">
        <v>2</v>
      </c>
      <c r="BB195" s="57">
        <v>80</v>
      </c>
      <c r="BC195" s="58">
        <v>2</v>
      </c>
      <c r="BD195" s="57">
        <v>80</v>
      </c>
      <c r="BE195" s="6">
        <f>+D195+F195+H195+J195+L195+N195+P195+R195+T195+V195+Z195+X195+AB195+AD195+AF195+AH195+AJ195+AL195+AN195+AP195+AR195+AT195+AV195+AX195+AZ195+BB195+BD195</f>
        <v>1400</v>
      </c>
      <c r="BF195" s="6">
        <f t="shared" si="18"/>
        <v>72</v>
      </c>
      <c r="BG195" s="6">
        <f t="shared" si="19"/>
        <v>98</v>
      </c>
      <c r="BH195" s="6">
        <f t="shared" si="20"/>
        <v>460</v>
      </c>
      <c r="BI195" s="6">
        <f t="shared" si="21"/>
        <v>520</v>
      </c>
      <c r="BJ195" s="13">
        <f t="shared" si="22"/>
        <v>220</v>
      </c>
    </row>
    <row r="196" spans="1:62" ht="15">
      <c r="A196" s="60" t="s">
        <v>131</v>
      </c>
      <c r="B196" s="64" t="s">
        <v>3</v>
      </c>
      <c r="E196" s="27">
        <v>57</v>
      </c>
      <c r="W196" s="27" t="s">
        <v>7</v>
      </c>
      <c r="AA196" s="24">
        <v>13</v>
      </c>
      <c r="AB196" s="23">
        <v>20</v>
      </c>
      <c r="AE196" s="24">
        <v>22</v>
      </c>
      <c r="AF196" s="23">
        <v>9</v>
      </c>
      <c r="AK196" s="58">
        <v>18</v>
      </c>
      <c r="AL196" s="23">
        <v>13</v>
      </c>
      <c r="AS196" s="62">
        <v>39</v>
      </c>
      <c r="AW196" s="62" t="s">
        <v>7</v>
      </c>
      <c r="AY196" s="58">
        <v>36</v>
      </c>
      <c r="BE196" s="6">
        <f>+D196+F196+H196+J196+L196+N196+P196+R196+T196+V196+Z196+X196+AB196+AD196+AF196+AH196+AJ196+AL196+AN196+AP196+AR196+AT196+AV196+AX196+AZ196+BB196+BD196</f>
        <v>42</v>
      </c>
      <c r="BF196" s="6">
        <f t="shared" si="18"/>
        <v>42</v>
      </c>
      <c r="BG196" s="6">
        <f t="shared" si="19"/>
        <v>0</v>
      </c>
      <c r="BH196" s="6">
        <f t="shared" si="20"/>
        <v>0</v>
      </c>
      <c r="BI196" s="6">
        <f t="shared" si="21"/>
        <v>0</v>
      </c>
      <c r="BJ196" s="13">
        <f t="shared" si="22"/>
        <v>0</v>
      </c>
    </row>
    <row r="197" spans="1:62" ht="15">
      <c r="A197" s="64" t="s">
        <v>136</v>
      </c>
      <c r="B197" s="64" t="s">
        <v>13</v>
      </c>
      <c r="E197" s="25">
        <v>28</v>
      </c>
      <c r="F197" s="5">
        <v>3</v>
      </c>
      <c r="G197" s="62"/>
      <c r="I197" s="6">
        <v>27</v>
      </c>
      <c r="J197" s="5">
        <v>4</v>
      </c>
      <c r="W197" s="27">
        <v>34</v>
      </c>
      <c r="AA197" s="58"/>
      <c r="AC197" s="58"/>
      <c r="AE197" s="58">
        <v>24</v>
      </c>
      <c r="AF197" s="23">
        <v>7</v>
      </c>
      <c r="AG197" s="58"/>
      <c r="AI197" s="58"/>
      <c r="AK197" s="58">
        <v>23</v>
      </c>
      <c r="AL197" s="23">
        <v>8</v>
      </c>
      <c r="AM197" s="58"/>
      <c r="AO197" s="58"/>
      <c r="AS197" s="62">
        <v>45</v>
      </c>
      <c r="AU197" s="58">
        <v>44</v>
      </c>
      <c r="BE197" s="6">
        <f>+D197+F197+H197+J197+L197+N197+P197+R197+T197+V197+Z197+X197+AB197+AD197+AF197+AH197+AJ197+AL197+AN197+AP197+AR197+AT197+AV197+AX197+AZ197+BB197+BD197</f>
        <v>22</v>
      </c>
      <c r="BF197" s="6">
        <f t="shared" si="18"/>
        <v>22</v>
      </c>
      <c r="BG197" s="6">
        <f t="shared" si="19"/>
        <v>0</v>
      </c>
      <c r="BH197" s="6">
        <f t="shared" si="20"/>
        <v>0</v>
      </c>
      <c r="BI197" s="6">
        <f t="shared" si="21"/>
        <v>0</v>
      </c>
      <c r="BJ197" s="13">
        <f t="shared" si="22"/>
        <v>0</v>
      </c>
    </row>
    <row r="198" spans="1:62" ht="15">
      <c r="A198" s="60" t="s">
        <v>34</v>
      </c>
      <c r="B198" s="64" t="s">
        <v>1</v>
      </c>
      <c r="C198" s="25">
        <v>8</v>
      </c>
      <c r="D198" s="5">
        <v>32</v>
      </c>
      <c r="E198" s="27">
        <v>35</v>
      </c>
      <c r="G198" s="6">
        <v>1</v>
      </c>
      <c r="H198" s="5">
        <v>100</v>
      </c>
      <c r="I198" s="27">
        <v>31</v>
      </c>
      <c r="K198" s="27"/>
      <c r="M198" s="27"/>
      <c r="O198" s="27"/>
      <c r="Q198" s="58">
        <v>1</v>
      </c>
      <c r="R198" s="5">
        <v>100</v>
      </c>
      <c r="S198" s="58"/>
      <c r="U198" s="58"/>
      <c r="W198" s="27" t="s">
        <v>7</v>
      </c>
      <c r="Y198" s="58">
        <v>1</v>
      </c>
      <c r="Z198" s="17">
        <v>100</v>
      </c>
      <c r="AA198" s="58">
        <v>18</v>
      </c>
      <c r="AB198" s="23">
        <v>13</v>
      </c>
      <c r="AC198" s="58">
        <v>5</v>
      </c>
      <c r="AD198" s="23">
        <v>30</v>
      </c>
      <c r="AE198" s="22" t="s">
        <v>7</v>
      </c>
      <c r="AG198" s="22"/>
      <c r="AI198" s="22"/>
      <c r="AK198" s="58">
        <v>20</v>
      </c>
      <c r="AL198" s="23">
        <v>11</v>
      </c>
      <c r="AM198" s="22"/>
      <c r="AO198" s="22"/>
      <c r="AS198" s="62">
        <v>44</v>
      </c>
      <c r="AU198" s="58">
        <v>10</v>
      </c>
      <c r="AV198" s="57">
        <v>26</v>
      </c>
      <c r="AW198" s="58">
        <v>15</v>
      </c>
      <c r="AX198" s="57">
        <v>16</v>
      </c>
      <c r="BA198" s="58">
        <v>18</v>
      </c>
      <c r="BB198" s="57">
        <v>13</v>
      </c>
      <c r="BE198" s="6">
        <f>+D198+F198+H198+J198+L198+N198+P198+R198+T198+V198+Z198+X198+AB198+AD198+AF198+AH198+AJ198+AL198+AN198+AP198+AR198+AT198+AV198+AX198+AZ198+BB198+BD198</f>
        <v>441</v>
      </c>
      <c r="BF198" s="6">
        <f t="shared" si="18"/>
        <v>24</v>
      </c>
      <c r="BG198" s="6">
        <f t="shared" si="19"/>
        <v>358</v>
      </c>
      <c r="BH198" s="6">
        <f t="shared" si="20"/>
        <v>13</v>
      </c>
      <c r="BI198" s="6">
        <f t="shared" si="21"/>
        <v>0</v>
      </c>
      <c r="BJ198" s="13">
        <f t="shared" si="22"/>
        <v>16</v>
      </c>
    </row>
    <row r="199" spans="1:62" ht="15">
      <c r="A199" s="60" t="s">
        <v>558</v>
      </c>
      <c r="B199" s="60" t="s">
        <v>16</v>
      </c>
      <c r="AG199" s="58"/>
      <c r="AI199" s="58"/>
      <c r="AK199" s="62" t="s">
        <v>7</v>
      </c>
      <c r="AM199" s="58"/>
      <c r="AO199" s="58"/>
      <c r="BE199" s="6">
        <f>+D199+F199+H199+J199+L199+N199+P199+R199+T199+V199+Z199+X199+AB199+AD199+AF199+AH199+AJ199+AL199+AN199+AP199+AR199+AT199+AV199+AX199+AZ199+BB199+BD199</f>
        <v>0</v>
      </c>
      <c r="BF199" s="6">
        <f t="shared" si="18"/>
        <v>0</v>
      </c>
      <c r="BG199" s="6">
        <f t="shared" si="19"/>
        <v>0</v>
      </c>
      <c r="BH199" s="6">
        <f t="shared" si="20"/>
        <v>0</v>
      </c>
      <c r="BI199" s="6">
        <f t="shared" si="21"/>
        <v>0</v>
      </c>
      <c r="BJ199" s="13">
        <f t="shared" si="22"/>
        <v>0</v>
      </c>
    </row>
    <row r="200" spans="1:62" ht="15">
      <c r="A200" s="60" t="s">
        <v>77</v>
      </c>
      <c r="B200" s="64" t="s">
        <v>4</v>
      </c>
      <c r="C200" s="27">
        <v>53</v>
      </c>
      <c r="E200" s="25">
        <v>7</v>
      </c>
      <c r="F200" s="5">
        <v>36</v>
      </c>
      <c r="G200" s="27">
        <v>45</v>
      </c>
      <c r="I200" s="6">
        <v>12</v>
      </c>
      <c r="J200" s="5">
        <v>22</v>
      </c>
      <c r="U200" s="22" t="s">
        <v>249</v>
      </c>
      <c r="W200" s="20">
        <v>10</v>
      </c>
      <c r="X200" s="19">
        <v>26</v>
      </c>
      <c r="Y200" s="62">
        <v>48</v>
      </c>
      <c r="AA200" s="24">
        <v>10</v>
      </c>
      <c r="AB200" s="23">
        <v>26</v>
      </c>
      <c r="AE200" s="24">
        <v>19</v>
      </c>
      <c r="AF200" s="23">
        <v>12</v>
      </c>
      <c r="AK200" s="62" t="s">
        <v>7</v>
      </c>
      <c r="AS200" s="58">
        <v>5</v>
      </c>
      <c r="AT200" s="57">
        <v>45</v>
      </c>
      <c r="AU200" s="58">
        <v>47</v>
      </c>
      <c r="BC200" s="58">
        <v>33</v>
      </c>
      <c r="BE200" s="6">
        <f>+D200+F200+H200+J200+L200+N200+P200+R200+T200+V200+Z200+X200+AB200+AD200+AF200+AH200+AJ200+AL200+AN200+AP200+AR200+AT200+AV200+AX200+AZ200+BB200+BD200</f>
        <v>167</v>
      </c>
      <c r="BF200" s="6">
        <f t="shared" si="18"/>
        <v>167</v>
      </c>
      <c r="BG200" s="6">
        <f t="shared" si="19"/>
        <v>0</v>
      </c>
      <c r="BH200" s="6">
        <f t="shared" si="20"/>
        <v>0</v>
      </c>
      <c r="BI200" s="6">
        <f t="shared" si="21"/>
        <v>0</v>
      </c>
      <c r="BJ200" s="13">
        <f t="shared" si="22"/>
        <v>0</v>
      </c>
    </row>
    <row r="201" spans="1:62" ht="15">
      <c r="A201" s="61" t="s">
        <v>473</v>
      </c>
      <c r="B201" s="45" t="s">
        <v>4</v>
      </c>
      <c r="G201" s="58"/>
      <c r="W201" s="62"/>
      <c r="Y201" s="62">
        <v>54</v>
      </c>
      <c r="AA201" s="62"/>
      <c r="AC201" s="62"/>
      <c r="AE201" s="62"/>
      <c r="AG201" s="62"/>
      <c r="AI201" s="62"/>
      <c r="AK201" s="62"/>
      <c r="AM201" s="62"/>
      <c r="AO201" s="62"/>
      <c r="BE201" s="6">
        <f>+D201+F201+H201+J201+L201+N201+P201+R201+T201+V201+Z201+X201+AB201+AD201+AF201+AH201+AJ201+AL201+AN201+AP201+AR201+AT201+AV201+AX201+AZ201+BB201+BD201</f>
        <v>0</v>
      </c>
      <c r="BF201" s="6">
        <f t="shared" si="18"/>
        <v>0</v>
      </c>
      <c r="BG201" s="6">
        <f t="shared" si="19"/>
        <v>0</v>
      </c>
      <c r="BH201" s="6">
        <f t="shared" si="20"/>
        <v>0</v>
      </c>
      <c r="BI201" s="6">
        <f t="shared" si="21"/>
        <v>0</v>
      </c>
      <c r="BJ201" s="13">
        <f t="shared" si="22"/>
        <v>0</v>
      </c>
    </row>
    <row r="202" spans="1:62" ht="15">
      <c r="A202" s="60" t="s">
        <v>27</v>
      </c>
      <c r="B202" s="64" t="s">
        <v>5</v>
      </c>
      <c r="C202" s="25">
        <v>7</v>
      </c>
      <c r="D202" s="5">
        <v>36</v>
      </c>
      <c r="E202" s="62"/>
      <c r="Q202" s="6">
        <v>13</v>
      </c>
      <c r="R202" s="5">
        <v>20</v>
      </c>
      <c r="W202" s="20">
        <v>5</v>
      </c>
      <c r="X202" s="19">
        <v>45</v>
      </c>
      <c r="Y202" s="18">
        <v>8</v>
      </c>
      <c r="Z202" s="17">
        <v>32</v>
      </c>
      <c r="AA202" s="24">
        <v>7</v>
      </c>
      <c r="AB202" s="23">
        <v>36</v>
      </c>
      <c r="AE202" s="24">
        <v>7</v>
      </c>
      <c r="AF202" s="23">
        <v>36</v>
      </c>
      <c r="AK202" s="58">
        <v>4</v>
      </c>
      <c r="AL202" s="23">
        <v>50</v>
      </c>
      <c r="AS202" s="58">
        <v>6</v>
      </c>
      <c r="AT202" s="57">
        <v>40</v>
      </c>
      <c r="AU202" s="58">
        <v>3</v>
      </c>
      <c r="AV202" s="57">
        <v>60</v>
      </c>
      <c r="BE202" s="6">
        <f>+D202+F202+H202+J202+L202+N202+P202+R202+T202+V202+Z202+X202+AB202+AD202+AF202+AH202+AJ202+AL202+AN202+AP202+AR202+AT202+AV202+AX202+AZ202+BB202+BD202</f>
        <v>355</v>
      </c>
      <c r="BF202" s="6">
        <f t="shared" si="18"/>
        <v>207</v>
      </c>
      <c r="BG202" s="6">
        <f t="shared" si="19"/>
        <v>148</v>
      </c>
      <c r="BH202" s="6">
        <f t="shared" si="20"/>
        <v>0</v>
      </c>
      <c r="BI202" s="6">
        <f t="shared" si="21"/>
        <v>0</v>
      </c>
      <c r="BJ202" s="13">
        <f t="shared" si="22"/>
        <v>0</v>
      </c>
    </row>
    <row r="203" spans="1:62" ht="15">
      <c r="A203" s="60" t="s">
        <v>54</v>
      </c>
      <c r="B203" s="64" t="s">
        <v>2</v>
      </c>
      <c r="C203" s="27">
        <v>35</v>
      </c>
      <c r="E203" s="25">
        <v>11</v>
      </c>
      <c r="F203" s="5">
        <v>24</v>
      </c>
      <c r="G203" s="6" t="s">
        <v>19</v>
      </c>
      <c r="I203" s="6">
        <v>4</v>
      </c>
      <c r="J203" s="5">
        <v>50</v>
      </c>
      <c r="Q203" s="62">
        <v>31</v>
      </c>
      <c r="S203" s="62"/>
      <c r="U203" s="62"/>
      <c r="W203" s="27" t="s">
        <v>7</v>
      </c>
      <c r="Y203" s="62">
        <v>34</v>
      </c>
      <c r="AA203" s="58">
        <v>9</v>
      </c>
      <c r="AB203" s="23">
        <v>29</v>
      </c>
      <c r="AC203" s="58"/>
      <c r="AE203" s="58">
        <v>9</v>
      </c>
      <c r="AF203" s="23">
        <v>29</v>
      </c>
      <c r="AG203" s="58"/>
      <c r="AI203" s="58"/>
      <c r="AK203" s="58">
        <v>5</v>
      </c>
      <c r="AL203" s="23">
        <v>45</v>
      </c>
      <c r="AM203" s="58"/>
      <c r="AO203" s="58"/>
      <c r="AS203" s="58">
        <v>2</v>
      </c>
      <c r="AT203" s="57">
        <v>80</v>
      </c>
      <c r="AU203" s="58">
        <v>43</v>
      </c>
      <c r="BE203" s="6">
        <f>+D203+F203+H203+J203+L203+N203+P203+R203+T203+V203+Z203+X203+AB203+AD203+AF203+AH203+AJ203+AL203+AN203+AP203+AR203+AT203+AV203+AX203+AZ203+BB203+BD203</f>
        <v>257</v>
      </c>
      <c r="BF203" s="6">
        <f t="shared" si="18"/>
        <v>257</v>
      </c>
      <c r="BG203" s="6">
        <f t="shared" si="19"/>
        <v>0</v>
      </c>
      <c r="BH203" s="6">
        <f t="shared" si="20"/>
        <v>0</v>
      </c>
      <c r="BI203" s="6">
        <f t="shared" si="21"/>
        <v>0</v>
      </c>
      <c r="BJ203" s="13">
        <f t="shared" si="22"/>
        <v>0</v>
      </c>
    </row>
  </sheetData>
  <sheetProtection/>
  <mergeCells count="27">
    <mergeCell ref="AY1:AZ1"/>
    <mergeCell ref="C1:D1"/>
    <mergeCell ref="E1:F1"/>
    <mergeCell ref="G1:H1"/>
    <mergeCell ref="I1:J1"/>
    <mergeCell ref="K1:L1"/>
    <mergeCell ref="AC1:AD1"/>
    <mergeCell ref="AE1:AF1"/>
    <mergeCell ref="S1:T1"/>
    <mergeCell ref="M1:N1"/>
    <mergeCell ref="AK1:AL1"/>
    <mergeCell ref="AA1:AB1"/>
    <mergeCell ref="AI1:AJ1"/>
    <mergeCell ref="Q1:R1"/>
    <mergeCell ref="O1:P1"/>
    <mergeCell ref="U1:V1"/>
    <mergeCell ref="W1:X1"/>
    <mergeCell ref="BC1:BD1"/>
    <mergeCell ref="AG1:AH1"/>
    <mergeCell ref="Y1:Z1"/>
    <mergeCell ref="AU1:AV1"/>
    <mergeCell ref="AS1:AT1"/>
    <mergeCell ref="AQ1:AR1"/>
    <mergeCell ref="AM1:AN1"/>
    <mergeCell ref="AW1:AX1"/>
    <mergeCell ref="AO1:AP1"/>
    <mergeCell ref="BA1:B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1" t="s">
        <v>98</v>
      </c>
      <c r="C1" s="91"/>
      <c r="D1" s="91"/>
      <c r="E1" s="91"/>
      <c r="F1" s="91"/>
      <c r="I1" s="91" t="s">
        <v>168</v>
      </c>
      <c r="J1" s="91"/>
      <c r="K1" s="91"/>
      <c r="L1" s="91"/>
      <c r="M1" s="91"/>
    </row>
    <row r="2" spans="2:13" s="7" customFormat="1" ht="15.75" thickBot="1">
      <c r="B2" s="90" t="s">
        <v>20</v>
      </c>
      <c r="C2" s="90"/>
      <c r="D2" s="8" t="s">
        <v>89</v>
      </c>
      <c r="E2" s="8" t="s">
        <v>90</v>
      </c>
      <c r="F2" s="8" t="s">
        <v>91</v>
      </c>
      <c r="I2" s="90" t="s">
        <v>20</v>
      </c>
      <c r="J2" s="90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</f>
        <v>3882</v>
      </c>
      <c r="E3">
        <v>23</v>
      </c>
      <c r="F3" s="9">
        <f aca="true" t="shared" si="0" ref="F3:F16">+D3/E3</f>
        <v>168.7826086956522</v>
      </c>
      <c r="J3" t="s">
        <v>88</v>
      </c>
      <c r="K3">
        <f>322+215+287+145+119+206+255+189+60+183+120+90+133+208+92+231+183+192+141+213+51+210+49+252+168+101+224</f>
        <v>4639</v>
      </c>
      <c r="L3">
        <v>33</v>
      </c>
      <c r="M3" s="9">
        <f aca="true" t="shared" si="1" ref="M3:M14">+K3/L3</f>
        <v>140.57575757575756</v>
      </c>
    </row>
    <row r="4" spans="3:13" ht="15">
      <c r="C4" t="s">
        <v>97</v>
      </c>
      <c r="D4">
        <f>619+139+113+156+115+48+16+45+76+173+192+45+126+65+40+180+53+112+115+44+146+100+100+120+80</f>
        <v>3018</v>
      </c>
      <c r="E4">
        <v>17</v>
      </c>
      <c r="F4" s="9">
        <f t="shared" si="0"/>
        <v>177.52941176470588</v>
      </c>
      <c r="J4" t="s">
        <v>105</v>
      </c>
      <c r="K4">
        <f>238+280+78+59+100+126+119+197+59+172+30+12+82+45+135+173+30+156+181+173+30+198+97+103+160+28+42</f>
        <v>3103</v>
      </c>
      <c r="L4">
        <v>22</v>
      </c>
      <c r="M4" s="9">
        <f t="shared" si="1"/>
        <v>141.04545454545453</v>
      </c>
    </row>
    <row r="5" spans="3:13" ht="15">
      <c r="C5" t="s">
        <v>108</v>
      </c>
      <c r="D5">
        <f>132+38+184+188+198+68+154+169+136+18+97+45+32+115+103+204+159+11+29+74+188+164+172</f>
        <v>2678</v>
      </c>
      <c r="E5">
        <v>12</v>
      </c>
      <c r="F5" s="9">
        <f t="shared" si="0"/>
        <v>223.16666666666666</v>
      </c>
      <c r="J5" t="s">
        <v>99</v>
      </c>
      <c r="K5">
        <f>111+72+104+74+132+44+71+36+73+109+30+144+68+118+108+90+65+128+227+82+113+139+97+28+141+87</f>
        <v>2491</v>
      </c>
      <c r="L5">
        <v>27</v>
      </c>
      <c r="M5" s="9">
        <f>+K5/L5</f>
        <v>92.25925925925925</v>
      </c>
    </row>
    <row r="6" spans="3:13" ht="15">
      <c r="C6" t="s">
        <v>105</v>
      </c>
      <c r="D6">
        <f>47+23+86+123+114+21+170+85+34+26+60+18+125+221+24+133+90+105+30+5+46+146+136+50</f>
        <v>1918</v>
      </c>
      <c r="E6">
        <v>21</v>
      </c>
      <c r="F6" s="9">
        <f aca="true" t="shared" si="2" ref="F6:F11">+D6/E6</f>
        <v>91.33333333333333</v>
      </c>
      <c r="J6" t="s">
        <v>95</v>
      </c>
      <c r="K6">
        <f>231+7+99+88+82+60+40+46+202+44+80+67+215+38+42+34+75+59+95+151+110+76+18+80+82+107+122</f>
        <v>2350</v>
      </c>
      <c r="L6">
        <v>23</v>
      </c>
      <c r="M6" s="9">
        <f t="shared" si="1"/>
        <v>102.17391304347827</v>
      </c>
    </row>
    <row r="7" spans="3:13" ht="15">
      <c r="C7" t="s">
        <v>95</v>
      </c>
      <c r="D7">
        <f>229+58+63+50+23+193+65+38+40+128+63+30+82+51+56+132+26+95+58+42+91+45+65+20+22</f>
        <v>1765</v>
      </c>
      <c r="E7">
        <v>17</v>
      </c>
      <c r="F7" s="9">
        <f t="shared" si="2"/>
        <v>103.82352941176471</v>
      </c>
      <c r="J7" t="s">
        <v>160</v>
      </c>
      <c r="K7">
        <f>84+9+24+13+12+13+13+10+11+4+100+80+45+100+105+22+100+100+24+180+45+3+190+45+26+63</f>
        <v>1421</v>
      </c>
      <c r="L7">
        <v>4</v>
      </c>
      <c r="M7" s="9">
        <f>+K7/L7</f>
        <v>355.25</v>
      </c>
    </row>
    <row r="8" spans="3:13" ht="15">
      <c r="C8" t="s">
        <v>99</v>
      </c>
      <c r="D8">
        <f>167+19+78+75+52+45+97+73+65+39+11+50+60+80+68+22+42+106+72+65+179+67+28+84+89</f>
        <v>1733</v>
      </c>
      <c r="E8">
        <v>21</v>
      </c>
      <c r="F8" s="9">
        <f t="shared" si="2"/>
        <v>82.52380952380952</v>
      </c>
      <c r="J8" t="s">
        <v>101</v>
      </c>
      <c r="K8">
        <f>80+2+47+151+119+30+2+5+86+24+45+24+140+92+16+11+71+14+62+18+123+33+141+36</f>
        <v>1372</v>
      </c>
      <c r="L8">
        <v>8</v>
      </c>
      <c r="M8" s="9">
        <f>+K8/L8</f>
        <v>171.5</v>
      </c>
    </row>
    <row r="9" spans="3:13" ht="15">
      <c r="C9" s="64" t="s">
        <v>107</v>
      </c>
      <c r="D9">
        <f>1285+13+61+7+24+53</f>
        <v>1443</v>
      </c>
      <c r="E9">
        <v>11</v>
      </c>
      <c r="F9" s="16">
        <f t="shared" si="2"/>
        <v>131.1818181818182</v>
      </c>
      <c r="J9" t="s">
        <v>108</v>
      </c>
      <c r="K9">
        <f>45+11+41+6+119+100+16+27+116+65+51+12+7+76+67+35+12+35+87+22+41+9+94+67+82+40</f>
        <v>1283</v>
      </c>
      <c r="L9">
        <v>18</v>
      </c>
      <c r="M9" s="9">
        <f>+K9/L9</f>
        <v>71.27777777777777</v>
      </c>
    </row>
    <row r="10" spans="3:13" ht="15">
      <c r="C10" t="s">
        <v>103</v>
      </c>
      <c r="D10">
        <f>94+26+24+36+69+25+44+69+40+80+20+13+3+15+31+95+88+32+114</f>
        <v>918</v>
      </c>
      <c r="E10">
        <v>8</v>
      </c>
      <c r="F10" s="9">
        <f t="shared" si="2"/>
        <v>114.75</v>
      </c>
      <c r="J10" t="s">
        <v>107</v>
      </c>
      <c r="K10">
        <f>140+36+3+22+18+50+14+54+39+192+16+116+26+90+117+223+7+22+4+9+45</f>
        <v>1243</v>
      </c>
      <c r="L10">
        <v>15</v>
      </c>
      <c r="M10" s="9">
        <f>+K10/L10</f>
        <v>82.86666666666666</v>
      </c>
    </row>
    <row r="11" spans="3:13" ht="15">
      <c r="C11" t="s">
        <v>94</v>
      </c>
      <c r="D11">
        <f>136+60+80+80+24+62+61+100+60+36</f>
        <v>699</v>
      </c>
      <c r="E11">
        <v>5</v>
      </c>
      <c r="F11" s="9">
        <f t="shared" si="2"/>
        <v>139.8</v>
      </c>
      <c r="J11" t="s">
        <v>92</v>
      </c>
      <c r="K11">
        <f>119+45+46+14+7+67+88+115+70+11+18+84+26+20+33+78+32+12+2+1+54</f>
        <v>942</v>
      </c>
      <c r="L11">
        <v>20</v>
      </c>
      <c r="M11" s="9">
        <f t="shared" si="1"/>
        <v>47.1</v>
      </c>
    </row>
    <row r="12" spans="3:13" ht="15">
      <c r="C12" t="s">
        <v>92</v>
      </c>
      <c r="D12">
        <f>35+36+4+52+20+22+8+19+16+30+18+9+7+29+56+31+12+9+6+14</f>
        <v>433</v>
      </c>
      <c r="E12">
        <v>13</v>
      </c>
      <c r="F12" s="9">
        <f t="shared" si="0"/>
        <v>33.30769230769231</v>
      </c>
      <c r="J12" t="s">
        <v>97</v>
      </c>
      <c r="K12">
        <f>18+5+11+12+14+40+29+80+41+27+60+15+11+40+29+39+6+2+80+65</f>
        <v>624</v>
      </c>
      <c r="L12">
        <v>12</v>
      </c>
      <c r="M12" s="9">
        <f t="shared" si="1"/>
        <v>52</v>
      </c>
    </row>
    <row r="13" spans="3:13" ht="15">
      <c r="C13" t="s">
        <v>106</v>
      </c>
      <c r="D13">
        <f>24+50+29+29+45+80</f>
        <v>257</v>
      </c>
      <c r="E13">
        <v>5</v>
      </c>
      <c r="F13" s="9">
        <f t="shared" si="0"/>
        <v>51.4</v>
      </c>
      <c r="J13" t="s">
        <v>103</v>
      </c>
      <c r="K13">
        <f>27+7+12+20+1+28+22+56+57+8+22+26+13+13+66+9+13+12</f>
        <v>412</v>
      </c>
      <c r="L13">
        <v>13</v>
      </c>
      <c r="M13" s="9">
        <f t="shared" si="1"/>
        <v>31.692307692307693</v>
      </c>
    </row>
    <row r="14" spans="3:13" ht="15">
      <c r="C14" t="s">
        <v>93</v>
      </c>
      <c r="D14">
        <f>36+22+26+26+12+45</f>
        <v>167</v>
      </c>
      <c r="E14">
        <v>8</v>
      </c>
      <c r="F14" s="9">
        <f t="shared" si="0"/>
        <v>20.875</v>
      </c>
      <c r="J14" t="s">
        <v>93</v>
      </c>
      <c r="K14">
        <f>34+1+15+9+36+45+14+12+28+7+8+48+9+40</f>
        <v>306</v>
      </c>
      <c r="L14">
        <v>9</v>
      </c>
      <c r="M14" s="9">
        <f t="shared" si="1"/>
        <v>34</v>
      </c>
    </row>
    <row r="15" spans="3:13" ht="15">
      <c r="C15" t="s">
        <v>104</v>
      </c>
      <c r="D15" s="21">
        <f>24+9+3+1+14+12+4</f>
        <v>67</v>
      </c>
      <c r="E15">
        <v>3</v>
      </c>
      <c r="F15" s="9">
        <f>+D15/E15</f>
        <v>22.333333333333332</v>
      </c>
      <c r="J15" t="s">
        <v>94</v>
      </c>
      <c r="K15">
        <f>0+5+8+9+7+14+10+16+36</f>
        <v>105</v>
      </c>
      <c r="L15">
        <v>6</v>
      </c>
      <c r="M15" s="9">
        <f aca="true" t="shared" si="3" ref="M15:M24">+K15/L15</f>
        <v>17.5</v>
      </c>
    </row>
    <row r="16" spans="3:13" ht="15">
      <c r="C16" s="64" t="s">
        <v>160</v>
      </c>
      <c r="D16">
        <v>66</v>
      </c>
      <c r="E16">
        <v>3</v>
      </c>
      <c r="F16" s="16">
        <f t="shared" si="0"/>
        <v>22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64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t="s">
        <v>101</v>
      </c>
      <c r="D18">
        <f>0+4+6+13+9</f>
        <v>32</v>
      </c>
      <c r="E18">
        <v>6</v>
      </c>
      <c r="F18" s="9">
        <f>+D18/E18</f>
        <v>5.333333333333333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s="21" t="s">
        <v>543</v>
      </c>
      <c r="D20">
        <f>0+1</f>
        <v>1</v>
      </c>
      <c r="E20">
        <v>1</v>
      </c>
      <c r="F20" s="16">
        <f>+D20/E20</f>
        <v>1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4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162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163</v>
      </c>
      <c r="D23">
        <v>0</v>
      </c>
      <c r="E23">
        <v>1</v>
      </c>
      <c r="F23" s="9">
        <f t="shared" si="4"/>
        <v>0</v>
      </c>
      <c r="J23" t="s">
        <v>334</v>
      </c>
      <c r="K23">
        <v>0</v>
      </c>
      <c r="L23">
        <v>1</v>
      </c>
      <c r="M23" s="9">
        <f t="shared" si="3"/>
        <v>0</v>
      </c>
    </row>
    <row r="24" spans="3:13" ht="15">
      <c r="C24" t="s">
        <v>335</v>
      </c>
      <c r="D24">
        <v>0</v>
      </c>
      <c r="E24">
        <v>1</v>
      </c>
      <c r="F24" s="9">
        <f t="shared" si="4"/>
        <v>0</v>
      </c>
      <c r="J24" s="14" t="s">
        <v>450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514</v>
      </c>
      <c r="D25">
        <v>0</v>
      </c>
      <c r="E25">
        <v>1</v>
      </c>
      <c r="F25" s="16">
        <f>+D25/E25</f>
        <v>0</v>
      </c>
      <c r="H25" s="21"/>
      <c r="J25" s="14" t="s">
        <v>468</v>
      </c>
      <c r="K25">
        <v>0</v>
      </c>
      <c r="L25">
        <v>1</v>
      </c>
      <c r="M25" s="16">
        <f aca="true" t="shared" si="5" ref="M25:M32">+K25/L25</f>
        <v>0</v>
      </c>
    </row>
    <row r="26" spans="1:13" ht="15">
      <c r="A26" s="21"/>
      <c r="B26" s="21"/>
      <c r="C26" s="21" t="s">
        <v>551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5"/>
        <v>0</v>
      </c>
    </row>
    <row r="27" spans="1:13" ht="15">
      <c r="A27" s="64"/>
      <c r="B27" s="64"/>
      <c r="C27" s="64" t="s">
        <v>663</v>
      </c>
      <c r="D27" s="64">
        <v>0</v>
      </c>
      <c r="E27" s="64">
        <v>1</v>
      </c>
      <c r="F27" s="16">
        <f>+D27/E27</f>
        <v>0</v>
      </c>
      <c r="H27" s="21"/>
      <c r="I27" s="21"/>
      <c r="J27" s="21" t="s">
        <v>533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253</v>
      </c>
      <c r="D28">
        <v>0</v>
      </c>
      <c r="E28">
        <v>2</v>
      </c>
      <c r="F28" s="9">
        <f t="shared" si="4"/>
        <v>0</v>
      </c>
      <c r="I28" s="21"/>
      <c r="J28" s="21" t="s">
        <v>534</v>
      </c>
      <c r="K28" s="21">
        <v>0</v>
      </c>
      <c r="L28" s="21">
        <v>1</v>
      </c>
      <c r="M28" s="16">
        <f t="shared" si="5"/>
        <v>0</v>
      </c>
    </row>
    <row r="29" spans="3:13" ht="15">
      <c r="C29" t="s">
        <v>334</v>
      </c>
      <c r="D29">
        <v>0</v>
      </c>
      <c r="E29">
        <v>3</v>
      </c>
      <c r="F29" s="9">
        <f t="shared" si="4"/>
        <v>0</v>
      </c>
      <c r="J29" s="21" t="s">
        <v>531</v>
      </c>
      <c r="K29">
        <v>0</v>
      </c>
      <c r="L29">
        <v>1</v>
      </c>
      <c r="M29" s="16">
        <f t="shared" si="5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4"/>
        <v>0</v>
      </c>
      <c r="H30"/>
      <c r="I30"/>
      <c r="J30" s="56" t="s">
        <v>598</v>
      </c>
      <c r="K30">
        <v>0</v>
      </c>
      <c r="L30">
        <v>1</v>
      </c>
      <c r="M30" s="16">
        <f t="shared" si="5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4"/>
        <v>0</v>
      </c>
      <c r="H31"/>
      <c r="I31"/>
      <c r="J31" s="56" t="s">
        <v>599</v>
      </c>
      <c r="K31">
        <v>0</v>
      </c>
      <c r="L31">
        <v>1</v>
      </c>
      <c r="M31" s="16">
        <f t="shared" si="5"/>
        <v>0</v>
      </c>
    </row>
    <row r="32" spans="1:13" s="21" customFormat="1" ht="15">
      <c r="A32" s="36"/>
      <c r="B32" s="36"/>
      <c r="C32" s="36" t="s">
        <v>533</v>
      </c>
      <c r="D32" s="36">
        <v>0</v>
      </c>
      <c r="E32" s="36">
        <v>1</v>
      </c>
      <c r="F32" s="37">
        <f>+D32/E32</f>
        <v>0</v>
      </c>
      <c r="H32"/>
      <c r="I32"/>
      <c r="J32" s="56" t="s">
        <v>600</v>
      </c>
      <c r="K32">
        <v>0</v>
      </c>
      <c r="L32">
        <v>2</v>
      </c>
      <c r="M32" s="16">
        <f t="shared" si="5"/>
        <v>0</v>
      </c>
    </row>
    <row r="33" spans="1:13" ht="15">
      <c r="A33" s="36"/>
      <c r="B33" s="36"/>
      <c r="C33" s="36" t="s">
        <v>569</v>
      </c>
      <c r="D33" s="36">
        <v>0</v>
      </c>
      <c r="E33" s="36">
        <v>1</v>
      </c>
      <c r="F33" s="37">
        <f>+D33/E33</f>
        <v>0</v>
      </c>
      <c r="J33" t="s">
        <v>104</v>
      </c>
      <c r="K33">
        <v>0</v>
      </c>
      <c r="L33">
        <v>2</v>
      </c>
      <c r="M33" s="9">
        <f aca="true" t="shared" si="6" ref="M33:M38">+K33/L33</f>
        <v>0</v>
      </c>
    </row>
    <row r="34" spans="10:13" ht="15">
      <c r="J34" t="s">
        <v>106</v>
      </c>
      <c r="K34">
        <v>0</v>
      </c>
      <c r="L34">
        <v>3</v>
      </c>
      <c r="M34" s="9">
        <f t="shared" si="6"/>
        <v>0</v>
      </c>
    </row>
    <row r="35" spans="10:13" ht="15">
      <c r="J35" t="s">
        <v>421</v>
      </c>
      <c r="K35">
        <v>0</v>
      </c>
      <c r="L35">
        <v>2</v>
      </c>
      <c r="M35" s="9">
        <f t="shared" si="6"/>
        <v>0</v>
      </c>
    </row>
    <row r="36" spans="10:13" ht="15">
      <c r="J36" s="14" t="s">
        <v>163</v>
      </c>
      <c r="K36">
        <v>0</v>
      </c>
      <c r="L36">
        <v>2</v>
      </c>
      <c r="M36" s="16">
        <f t="shared" si="6"/>
        <v>0</v>
      </c>
    </row>
    <row r="37" spans="10:13" ht="15">
      <c r="J37" s="64" t="s">
        <v>335</v>
      </c>
      <c r="K37">
        <v>0</v>
      </c>
      <c r="L37">
        <v>2</v>
      </c>
      <c r="M37" s="16">
        <f t="shared" si="6"/>
        <v>0</v>
      </c>
    </row>
    <row r="38" spans="10:13" ht="15">
      <c r="J38" s="14" t="s">
        <v>161</v>
      </c>
      <c r="K38">
        <f>0</f>
        <v>0</v>
      </c>
      <c r="L38">
        <v>3</v>
      </c>
      <c r="M38" s="16">
        <f t="shared" si="6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2011-03-04T16:27:43Z</dcterms:modified>
  <cp:category/>
  <cp:version/>
  <cp:contentType/>
  <cp:contentStatus/>
</cp:coreProperties>
</file>