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ifutam1" sheetId="1" r:id="rId1"/>
    <sheet name="nöifutam2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<sst xmlns="http://schemas.openxmlformats.org/spreadsheetml/2006/main" count="2100" uniqueCount="632">
  <si>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</si>
  <si>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</si>
  <si>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</si>
  <si>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</si>
  <si>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</si>
  <si>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</si>
  <si>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</si>
  <si>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</si>
  <si>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</si>
  <si>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</si>
  <si>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</si>
  <si>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</si>
  <si>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</si>
  <si>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</si>
  <si>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</si>
  <si>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</si>
  <si>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</si>
  <si>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</si>
  <si>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</si>
  <si>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</si>
  <si>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</si>
  <si>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</si>
  <si>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</si>
  <si>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</si>
  <si>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</si>
  <si>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</si>
  <si>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</si>
  <si>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</si>
  <si>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</si>
  <si>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</si>
  <si>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</si>
  <si>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</si>
  <si>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</si>
  <si>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</si>
  <si>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</si>
  <si>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</si>
  <si>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</si>
  <si>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</si>
  <si>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</si>
  <si>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</si>
  <si>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</si>
  <si>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</si>
  <si>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</si>
  <si>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</si>
  <si>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</si>
  <si>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</si>
  <si>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</si>
  <si>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</si>
  <si>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</si>
  <si>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</si>
  <si>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</si>
  <si>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</si>
  <si>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</si>
  <si>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</si>
  <si>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</si>
  <si>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</si>
  <si>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</si>
  <si>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</si>
  <si>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</si>
  <si>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</si>
  <si>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</si>
  <si>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</si>
  <si>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</si>
  <si>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</si>
  <si>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</si>
  <si>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</si>
  <si>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</si>
  <si>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</si>
  <si>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</si>
  <si>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</si>
  <si>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</si>
  <si>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</si>
  <si>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</si>
  <si>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</si>
  <si>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</si>
  <si>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</si>
  <si>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</si>
  <si>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</si>
  <si>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</si>
  <si>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</si>
  <si>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</si>
  <si>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</si>
  <si>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</si>
  <si>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</si>
  <si>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</si>
  <si>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</si>
  <si>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</si>
  <si>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</si>
  <si>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</si>
  <si>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</si>
  <si>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</si>
  <si>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</si>
  <si>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</si>
  <si>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</si>
  <si>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</si>
  <si>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</si>
  <si>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</si>
  <si>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</si>
  <si>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</si>
  <si>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</si>
  <si>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</si>
  <si>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</si>
  <si>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</si>
  <si>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</si>
  <si>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</si>
  <si>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</si>
  <si>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</si>
  <si>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</si>
  <si>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</si>
  <si>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</si>
  <si>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</si>
  <si>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</si>
  <si>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</si>
  <si>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</si>
  <si>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</si>
  <si>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</si>
  <si>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</si>
  <si>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</si>
  <si>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</si>
  <si>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</si>
  <si>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</si>
  <si>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</si>
  <si>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</si>
  <si>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</si>
  <si>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</si>
  <si>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</si>
  <si>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</si>
  <si>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</si>
  <si>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</si>
  <si>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</si>
  <si>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</si>
  <si>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</si>
  <si>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</si>
  <si>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</si>
  <si>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</si>
  <si>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</si>
  <si>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</si>
  <si>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</si>
  <si>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</si>
  <si>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</si>
  <si>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</si>
  <si>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</si>
  <si>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</si>
  <si>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</si>
  <si>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</si>
  <si>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</si>
  <si>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</si>
  <si>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</si>
  <si>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</si>
  <si>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</si>
  <si>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</si>
  <si>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</si>
  <si>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</si>
  <si>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</si>
  <si>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</si>
  <si>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</si>
  <si>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</si>
  <si>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</si>
  <si>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</si>
  <si>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</si>
  <si>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</si>
  <si>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</si>
  <si>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</si>
  <si>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</si>
  <si>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</si>
  <si>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</si>
  <si>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</si>
  <si>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</si>
  <si>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</si>
  <si>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</si>
  <si>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</si>
  <si>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</si>
  <si>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</si>
  <si>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</si>
  <si>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</si>
  <si>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</si>
  <si>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</si>
  <si>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</si>
  <si>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</si>
  <si>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</si>
  <si>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</si>
  <si>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</si>
  <si>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</si>
  <si>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</si>
  <si>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</si>
  <si>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</si>
  <si>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</si>
  <si>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</si>
  <si>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</si>
  <si>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</si>
  <si>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</si>
  <si>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</si>
  <si>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</si>
  <si>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</si>
  <si>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</si>
  <si>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</si>
  <si>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</si>
  <si>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</si>
  <si>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</si>
  <si>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</si>
  <si>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</si>
  <si>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</si>
  <si>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</si>
  <si>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</si>
  <si>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</si>
  <si>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</si>
  <si>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</si>
  <si>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</si>
  <si>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</si>
  <si>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</si>
  <si>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</si>
  <si>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</si>
  <si>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</si>
  <si>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</si>
  <si>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</si>
  <si>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</si>
  <si>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</si>
  <si>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</si>
  <si>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</si>
  <si>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</si>
  <si>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</si>
  <si>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</si>
  <si>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</si>
  <si>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</si>
  <si>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</si>
  <si>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</si>
  <si>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</si>
  <si>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</si>
  <si>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</si>
  <si>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</si>
  <si>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</si>
  <si>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</si>
  <si>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</si>
  <si>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</si>
  <si>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</si>
  <si>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</si>
  <si>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</si>
  <si>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</si>
  <si>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</si>
  <si>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</si>
  <si>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</si>
  <si>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</si>
  <si>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</si>
  <si>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</si>
  <si>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</si>
  <si>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</si>
  <si>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</si>
  <si>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</si>
  <si>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</si>
  <si>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</si>
  <si>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</si>
  <si>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</si>
  <si>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</si>
  <si>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</si>
  <si>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</si>
  <si>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</si>
  <si>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</si>
  <si>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</si>
  <si>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</si>
  <si>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</si>
  <si>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</si>
  <si>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</si>
  <si>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</si>
  <si>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</si>
  <si>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</si>
  <si>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</si>
  <si>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</si>
  <si>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</si>
  <si>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</si>
  <si>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</si>
  <si>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</si>
  <si>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</si>
  <si>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</si>
  <si>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</si>
  <si>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</si>
  <si>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</si>
  <si>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</si>
  <si>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</si>
  <si>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</si>
  <si>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</si>
  <si>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</si>
  <si>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</si>
  <si>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</si>
  <si>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</si>
  <si>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</si>
  <si>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</si>
  <si>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</si>
  <si>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</si>
  <si>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</si>
  <si>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</si>
  <si>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</si>
  <si>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</si>
  <si>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</si>
  <si>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</si>
  <si>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</si>
  <si>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</si>
  <si>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</si>
  <si>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</si>
  <si>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</si>
  <si>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</si>
  <si>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</si>
  <si>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</si>
  <si>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</si>
  <si>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</si>
  <si>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</si>
  <si>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</si>
  <si>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</si>
  <si>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</si>
  <si>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</si>
  <si>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</si>
  <si>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</si>
  <si>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</si>
  <si>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</si>
  <si>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</si>
  <si>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</si>
  <si>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</si>
  <si>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</si>
  <si>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</si>
  <si>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</si>
  <si>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</si>
  <si>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</si>
  <si>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</si>
  <si>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</si>
  <si>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</si>
  <si>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</si>
  <si>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</si>
  <si>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</si>
  <si>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</si>
  <si>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</si>
  <si>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</si>
  <si>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</si>
  <si>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</si>
  <si>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</si>
  <si>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</si>
  <si>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</si>
  <si>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</si>
  <si>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</si>
  <si>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</si>
  <si>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</si>
  <si>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</si>
  <si>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</si>
  <si>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</si>
  <si>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</si>
  <si>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</si>
  <si>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</si>
  <si>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</si>
  <si>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</si>
  <si>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</si>
  <si>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</si>
  <si>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</si>
  <si>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</si>
  <si>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</si>
  <si>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</si>
  <si>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</si>
  <si>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</si>
  <si>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</si>
  <si>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</si>
  <si>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</si>
  <si>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</si>
  <si>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</si>
  <si>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</si>
  <si>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</si>
  <si>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</si>
  <si>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</si>
  <si>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</si>
  <si>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</si>
  <si>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</si>
  <si>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</si>
  <si>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</si>
  <si>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</si>
  <si>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</si>
  <si>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</si>
  <si>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</si>
  <si>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</si>
  <si>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</si>
  <si>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</si>
  <si>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</si>
  <si>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</si>
  <si>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</si>
  <si>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</si>
  <si>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</si>
  <si>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</si>
  <si>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</si>
  <si>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</si>
  <si>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</si>
  <si>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</si>
  <si>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</si>
  <si>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</si>
  <si>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</si>
  <si>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</si>
  <si>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</si>
  <si>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</si>
  <si>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</si>
  <si>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</si>
  <si>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</si>
  <si>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</si>
  <si>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</si>
  <si>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</si>
  <si>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</si>
  <si>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</si>
  <si>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</si>
  <si>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</si>
  <si>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</si>
  <si>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</si>
  <si>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</si>
  <si>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</si>
  <si>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</si>
  <si>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</si>
  <si>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</si>
  <si>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</si>
  <si>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</si>
  <si>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</si>
  <si>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</si>
  <si>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</si>
  <si>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</si>
  <si>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</si>
  <si>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</si>
  <si>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</si>
  <si>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</si>
  <si>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</si>
  <si>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</si>
  <si>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</si>
  <si>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</si>
  <si>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</si>
  <si>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</si>
  <si>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</si>
  <si>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</si>
  <si>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</si>
  <si>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</si>
  <si>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</si>
  <si>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</si>
  <si>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</si>
  <si>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</si>
  <si>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</si>
  <si>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</si>
  <si>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</si>
  <si>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</si>
  <si>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</si>
  <si>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</si>
  <si>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</si>
  <si>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</si>
  <si>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</si>
  <si>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</si>
  <si>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</si>
  <si>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</si>
  <si>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</si>
  <si>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</si>
  <si>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</si>
  <si>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</si>
  <si>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</si>
  <si>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</si>
  <si>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</si>
  <si>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</si>
  <si>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</si>
  <si>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</si>
  <si>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</si>
  <si>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</si>
  <si>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</si>
  <si>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</si>
  <si>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</si>
  <si>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</si>
  <si>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</si>
  <si>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</si>
  <si>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</si>
  <si>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</si>
  <si>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</si>
  <si>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</si>
  <si>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</si>
  <si>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</si>
  <si>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</si>
  <si>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</si>
  <si>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</si>
  <si>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</si>
  <si>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</si>
  <si>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</si>
  <si>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</si>
  <si>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</si>
  <si>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</si>
  <si>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</si>
  <si>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</si>
  <si>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</si>
  <si>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</si>
  <si>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</si>
  <si>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</si>
  <si>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</si>
  <si>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</si>
  <si>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</si>
  <si>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</si>
  <si>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</si>
  <si>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</si>
  <si>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</si>
  <si>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</si>
  <si>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</si>
  <si>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</si>
  <si>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</si>
  <si>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</si>
  <si>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</si>
  <si>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</si>
  <si>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</si>
  <si>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</si>
  <si>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</si>
  <si>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</si>
  <si>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</si>
  <si>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</si>
  <si>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</si>
  <si>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</si>
  <si>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</si>
  <si>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</si>
  <si>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</si>
  <si>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</si>
  <si>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</si>
  <si>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</si>
  <si>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</si>
  <si>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</si>
  <si>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</si>
  <si>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</si>
  <si>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</si>
  <si>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</si>
  <si>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</si>
  <si>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</si>
  <si>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</si>
  <si>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</si>
  <si>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</si>
  <si>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</si>
  <si>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</si>
  <si>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</si>
  <si>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</si>
  <si>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</si>
  <si>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</si>
  <si>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</si>
  <si>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</si>
  <si>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</si>
  <si>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</si>
  <si>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</si>
  <si>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</si>
  <si>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</si>
  <si>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</si>
  <si>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</si>
  <si>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</si>
  <si>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</si>
  <si>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</si>
  <si>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</si>
  <si>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</si>
  <si>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</si>
  <si>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</si>
  <si>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</si>
  <si>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</si>
  <si>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</si>
  <si>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</si>
  <si>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</si>
  <si>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</si>
  <si>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</si>
  <si>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</si>
  <si>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</si>
  <si>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</si>
  <si>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</si>
  <si>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</si>
  <si>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</si>
  <si>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</si>
  <si>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</si>
  <si>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</si>
  <si>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</si>
  <si>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</si>
  <si>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</si>
  <si>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</si>
  <si>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</si>
  <si>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</si>
  <si>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</si>
  <si>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</si>
  <si>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</si>
  <si>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</si>
  <si>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</si>
  <si>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</si>
  <si>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</si>
  <si>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</si>
  <si>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>Dynastar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</si>
  <si>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</si>
  <si>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</si>
  <si>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</si>
  <si>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</si>
  <si>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</si>
  <si>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</si>
  <si>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</si>
  <si>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</si>
  <si>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</si>
  <si>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</si>
  <si>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</si>
  <si>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3. szektor</t>
  </si>
  <si>
    <t>Völkl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</si>
  <si>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</si>
  <si>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</si>
  <si>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</si>
  <si>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</si>
  <si>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</si>
  <si>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</si>
  <si>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</si>
  <si>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</si>
  <si>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</si>
  <si>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</si>
  <si>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</si>
  <si>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</si>
  <si>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</si>
  <si>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</si>
  <si>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</si>
  <si>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</si>
  <si>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</si>
  <si>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</si>
  <si>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</si>
  <si>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</si>
  <si>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</si>
  <si>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</si>
  <si>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</si>
  <si>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</si>
  <si>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>Stöckli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</si>
  <si>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</si>
  <si>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</si>
  <si>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</si>
  <si>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</si>
  <si>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</si>
  <si>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</si>
  <si>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</si>
  <si>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</si>
  <si>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</si>
  <si>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 xml:space="preserve">Dubovská, Martina </t>
  </si>
  <si>
    <t>Pavel Štastný</t>
  </si>
  <si>
    <t>Anders Anderson</t>
  </si>
  <si>
    <t>SWE</t>
  </si>
  <si>
    <t>kiesett</t>
  </si>
  <si>
    <t>nem indult</t>
  </si>
  <si>
    <t>Zwiesel   SL</t>
  </si>
  <si>
    <t>Dubovská, Martina</t>
  </si>
  <si>
    <t>*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</si>
</sst>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180975</xdr:rowOff>
    </xdr:from>
    <xdr:to>
      <xdr:col>1</xdr:col>
      <xdr:colOff>276225</xdr:colOff>
      <xdr:row>6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152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="85" zoomScaleNormal="85" zoomScalePageLayoutView="0" workbookViewId="0" topLeftCell="A19">
      <selection activeCell="A1" sqref="A1"/>
    </sheetView>
  </sheetViews>
  <sheetFormatPr defaultColWidth="9.140625" defaultRowHeight="15"/>
  <cols>
    <col min="1" max="1" width="5.7109375" style="65" bestFit="1" customWidth="1"/>
    <col min="2" max="2" width="6.421875" style="31" customWidth="1"/>
    <col min="3" max="3" width="7.7109375" style="31" bestFit="1" customWidth="1"/>
    <col min="4" max="4" width="40.28125" style="68" bestFit="1" customWidth="1"/>
    <col min="5" max="5" width="5.140625" style="31" bestFit="1" customWidth="1"/>
    <col min="6" max="6" width="7.140625" style="31" bestFit="1" customWidth="1"/>
    <col min="7" max="7" width="10.28125" style="31" bestFit="1" customWidth="1"/>
    <col min="8" max="8" width="6.8515625" style="29" bestFit="1" customWidth="1"/>
    <col min="9" max="10" width="6.8515625" style="32" customWidth="1"/>
    <col min="11" max="12" width="9.421875" style="32" bestFit="1" customWidth="1"/>
    <col min="13" max="13" width="9.8515625" style="36" bestFit="1" customWidth="1"/>
    <col min="14" max="14" width="9.28125" style="31" customWidth="1"/>
    <col min="15" max="16384" width="9.140625" style="31" customWidth="1"/>
  </cols>
  <sheetData>
    <row r="1" spans="1:17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519</v>
      </c>
      <c r="J1" s="53" t="s">
        <v>591</v>
      </c>
      <c r="K1" s="43" t="s">
        <v>499</v>
      </c>
      <c r="L1" s="43" t="s">
        <v>500</v>
      </c>
      <c r="M1" s="43" t="s">
        <v>587</v>
      </c>
      <c r="N1" s="76"/>
      <c r="P1" s="46" t="s">
        <v>501</v>
      </c>
      <c r="Q1" s="45"/>
    </row>
    <row r="2" spans="1:17" ht="15.75" customHeight="1" thickTop="1">
      <c r="A2" s="65">
        <v>1</v>
      </c>
      <c r="B2" s="73">
        <v>6</v>
      </c>
      <c r="C2" s="31">
        <v>505760</v>
      </c>
      <c r="D2" s="68" t="s">
        <v>28</v>
      </c>
      <c r="E2" s="31">
        <v>1986</v>
      </c>
      <c r="F2" s="31" t="s">
        <v>3</v>
      </c>
      <c r="G2" s="86" t="s">
        <v>502</v>
      </c>
      <c r="H2" s="31">
        <v>17.28</v>
      </c>
      <c r="I2" s="32">
        <v>34.21</v>
      </c>
      <c r="J2" s="63">
        <v>56.51</v>
      </c>
      <c r="K2" s="73">
        <f aca="true" t="shared" si="0" ref="K2:K33">+H2</f>
        <v>17.28</v>
      </c>
      <c r="L2" s="73">
        <f aca="true" t="shared" si="1" ref="L2:L33">+I2-H2</f>
        <v>16.93</v>
      </c>
      <c r="M2" s="73">
        <f aca="true" t="shared" si="2" ref="M2:M33">+J2-I2</f>
        <v>22.299999999999997</v>
      </c>
      <c r="N2" s="65"/>
      <c r="P2" s="73"/>
      <c r="Q2" s="73"/>
    </row>
    <row r="3" spans="1:17" ht="15">
      <c r="A3" s="65">
        <v>2</v>
      </c>
      <c r="B3" s="75">
        <v>12</v>
      </c>
      <c r="C3" s="73">
        <v>705287</v>
      </c>
      <c r="D3" s="68" t="s">
        <v>55</v>
      </c>
      <c r="E3" s="73">
        <v>1984</v>
      </c>
      <c r="F3" s="73" t="s">
        <v>2</v>
      </c>
      <c r="G3" s="50" t="s">
        <v>506</v>
      </c>
      <c r="H3" s="31">
        <v>17.49</v>
      </c>
      <c r="I3" s="85">
        <v>34.67</v>
      </c>
      <c r="J3" s="51">
        <v>56.72</v>
      </c>
      <c r="K3" s="73">
        <f t="shared" si="0"/>
        <v>17.49</v>
      </c>
      <c r="L3" s="73">
        <f t="shared" si="1"/>
        <v>17.180000000000003</v>
      </c>
      <c r="M3" s="73">
        <f t="shared" si="2"/>
        <v>22.049999999999997</v>
      </c>
      <c r="N3" s="65"/>
      <c r="P3" s="73"/>
      <c r="Q3" s="73"/>
    </row>
    <row r="4" spans="1:17" ht="15">
      <c r="A4" s="65">
        <v>3</v>
      </c>
      <c r="B4" s="73">
        <v>2</v>
      </c>
      <c r="C4" s="56">
        <v>55590</v>
      </c>
      <c r="D4" s="73" t="s">
        <v>120</v>
      </c>
      <c r="E4" s="57">
        <v>1981</v>
      </c>
      <c r="F4" s="67" t="s">
        <v>5</v>
      </c>
      <c r="G4" s="72" t="s">
        <v>503</v>
      </c>
      <c r="H4" s="68">
        <v>17.21</v>
      </c>
      <c r="I4" s="71">
        <v>34.23</v>
      </c>
      <c r="J4" s="63">
        <v>57.16</v>
      </c>
      <c r="K4" s="73">
        <f t="shared" si="0"/>
        <v>17.21</v>
      </c>
      <c r="L4" s="73">
        <f t="shared" si="1"/>
        <v>17.019999999999996</v>
      </c>
      <c r="M4" s="73">
        <f t="shared" si="2"/>
        <v>22.93</v>
      </c>
      <c r="N4" s="65"/>
      <c r="P4" s="73"/>
      <c r="Q4" s="73"/>
    </row>
    <row r="5" spans="1:17" s="67" customFormat="1" ht="15">
      <c r="A5" s="65">
        <v>4</v>
      </c>
      <c r="B5" s="73">
        <v>3</v>
      </c>
      <c r="C5" s="73">
        <v>185140</v>
      </c>
      <c r="D5" s="68" t="s">
        <v>23</v>
      </c>
      <c r="E5" s="73">
        <v>1980</v>
      </c>
      <c r="F5" s="73" t="s">
        <v>18</v>
      </c>
      <c r="G5" s="50" t="s">
        <v>505</v>
      </c>
      <c r="H5" s="68">
        <v>17.22</v>
      </c>
      <c r="I5" s="71">
        <v>34.39</v>
      </c>
      <c r="J5" s="51">
        <v>57.43</v>
      </c>
      <c r="K5" s="73">
        <f t="shared" si="0"/>
        <v>17.22</v>
      </c>
      <c r="L5" s="73">
        <f t="shared" si="1"/>
        <v>17.17</v>
      </c>
      <c r="M5" s="73">
        <f t="shared" si="2"/>
        <v>23.04</v>
      </c>
      <c r="N5" s="65"/>
      <c r="P5" s="73"/>
      <c r="Q5" s="73"/>
    </row>
    <row r="6" spans="1:17" s="67" customFormat="1" ht="15">
      <c r="A6" s="65">
        <v>5</v>
      </c>
      <c r="B6" s="73">
        <v>14</v>
      </c>
      <c r="C6" s="73">
        <v>205168</v>
      </c>
      <c r="D6" s="73" t="s">
        <v>123</v>
      </c>
      <c r="E6" s="73">
        <v>1989</v>
      </c>
      <c r="F6" s="73" t="s">
        <v>13</v>
      </c>
      <c r="G6" s="50" t="s">
        <v>505</v>
      </c>
      <c r="H6" s="68">
        <v>17.66</v>
      </c>
      <c r="I6" s="71">
        <v>34.91</v>
      </c>
      <c r="J6" s="51">
        <v>57.6</v>
      </c>
      <c r="K6" s="73">
        <f t="shared" si="0"/>
        <v>17.66</v>
      </c>
      <c r="L6" s="73">
        <f t="shared" si="1"/>
        <v>17.249999999999996</v>
      </c>
      <c r="M6" s="73">
        <f t="shared" si="2"/>
        <v>22.690000000000005</v>
      </c>
      <c r="N6" s="65"/>
      <c r="P6" s="73"/>
      <c r="Q6" s="73"/>
    </row>
    <row r="7" spans="1:17" s="67" customFormat="1" ht="15">
      <c r="A7" s="65">
        <v>6</v>
      </c>
      <c r="B7" s="31">
        <v>5</v>
      </c>
      <c r="C7" s="73">
        <v>55838</v>
      </c>
      <c r="D7" s="68" t="s">
        <v>27</v>
      </c>
      <c r="E7" s="73">
        <v>1986</v>
      </c>
      <c r="F7" s="73" t="s">
        <v>5</v>
      </c>
      <c r="G7" s="50" t="s">
        <v>503</v>
      </c>
      <c r="H7" s="68">
        <v>17.5</v>
      </c>
      <c r="I7" s="71">
        <v>34.92</v>
      </c>
      <c r="J7" s="51">
        <v>57.98</v>
      </c>
      <c r="K7" s="73">
        <f t="shared" si="0"/>
        <v>17.5</v>
      </c>
      <c r="L7" s="73">
        <f t="shared" si="1"/>
        <v>17.42</v>
      </c>
      <c r="M7" s="73">
        <f t="shared" si="2"/>
        <v>23.059999999999995</v>
      </c>
      <c r="N7" s="65"/>
      <c r="P7" s="73"/>
      <c r="Q7" s="73"/>
    </row>
    <row r="8" spans="1:17" s="67" customFormat="1" ht="15" customHeight="1">
      <c r="A8" s="65">
        <v>7</v>
      </c>
      <c r="B8" s="73">
        <v>15</v>
      </c>
      <c r="C8" s="73">
        <v>505610</v>
      </c>
      <c r="D8" s="68" t="s">
        <v>126</v>
      </c>
      <c r="E8" s="73">
        <v>1984</v>
      </c>
      <c r="F8" s="73" t="s">
        <v>3</v>
      </c>
      <c r="G8" s="50" t="s">
        <v>505</v>
      </c>
      <c r="H8" s="68">
        <v>17.34</v>
      </c>
      <c r="I8" s="71">
        <v>34.73</v>
      </c>
      <c r="J8" s="51">
        <v>57.99</v>
      </c>
      <c r="K8" s="73">
        <f t="shared" si="0"/>
        <v>17.34</v>
      </c>
      <c r="L8" s="73">
        <f t="shared" si="1"/>
        <v>17.389999999999997</v>
      </c>
      <c r="M8" s="73">
        <f t="shared" si="2"/>
        <v>23.260000000000005</v>
      </c>
      <c r="N8" s="65"/>
      <c r="P8" s="73"/>
      <c r="Q8" s="73"/>
    </row>
    <row r="9" spans="1:17" s="67" customFormat="1" ht="15">
      <c r="A9" s="65">
        <v>8</v>
      </c>
      <c r="B9" s="31">
        <v>1</v>
      </c>
      <c r="C9" s="73">
        <v>155415</v>
      </c>
      <c r="D9" s="68" t="s">
        <v>78</v>
      </c>
      <c r="E9" s="73">
        <v>1985</v>
      </c>
      <c r="F9" s="73" t="s">
        <v>4</v>
      </c>
      <c r="G9" s="50" t="s">
        <v>504</v>
      </c>
      <c r="H9" s="68">
        <v>18.03</v>
      </c>
      <c r="I9" s="71">
        <v>35.27</v>
      </c>
      <c r="J9" s="51">
        <v>58.28</v>
      </c>
      <c r="K9" s="73">
        <f t="shared" si="0"/>
        <v>18.03</v>
      </c>
      <c r="L9" s="73">
        <f t="shared" si="1"/>
        <v>17.240000000000002</v>
      </c>
      <c r="M9" s="73">
        <f t="shared" si="2"/>
        <v>23.009999999999998</v>
      </c>
      <c r="N9" s="65"/>
      <c r="P9" s="73"/>
      <c r="Q9" s="73"/>
    </row>
    <row r="10" spans="1:17" s="67" customFormat="1" ht="15">
      <c r="A10" s="65">
        <v>9</v>
      </c>
      <c r="B10" s="73">
        <v>8</v>
      </c>
      <c r="C10" s="31">
        <v>196806</v>
      </c>
      <c r="D10" s="68" t="s">
        <v>88</v>
      </c>
      <c r="E10" s="31">
        <v>1988</v>
      </c>
      <c r="F10" s="31" t="s">
        <v>1</v>
      </c>
      <c r="G10" s="74" t="s">
        <v>506</v>
      </c>
      <c r="H10" s="31">
        <v>17.23</v>
      </c>
      <c r="I10" s="32">
        <v>34.69</v>
      </c>
      <c r="J10" s="63">
        <v>58.36</v>
      </c>
      <c r="K10" s="73">
        <f t="shared" si="0"/>
        <v>17.23</v>
      </c>
      <c r="L10" s="73">
        <f t="shared" si="1"/>
        <v>17.459999999999997</v>
      </c>
      <c r="M10" s="73">
        <f t="shared" si="2"/>
        <v>23.67</v>
      </c>
      <c r="N10" s="65"/>
      <c r="P10" s="73"/>
      <c r="Q10" s="73"/>
    </row>
    <row r="11" spans="1:17" s="67" customFormat="1" ht="15">
      <c r="A11" s="65">
        <v>10</v>
      </c>
      <c r="B11" s="31">
        <v>11</v>
      </c>
      <c r="C11" s="73">
        <v>206160</v>
      </c>
      <c r="D11" s="68" t="s">
        <v>71</v>
      </c>
      <c r="E11" s="73">
        <v>1987</v>
      </c>
      <c r="F11" s="73" t="s">
        <v>13</v>
      </c>
      <c r="G11" s="50" t="s">
        <v>504</v>
      </c>
      <c r="H11" s="68">
        <v>17.82</v>
      </c>
      <c r="I11" s="71">
        <v>35.41</v>
      </c>
      <c r="J11" s="51">
        <v>58.44</v>
      </c>
      <c r="K11" s="73">
        <f t="shared" si="0"/>
        <v>17.82</v>
      </c>
      <c r="L11" s="73">
        <f t="shared" si="1"/>
        <v>17.589999999999996</v>
      </c>
      <c r="M11" s="73">
        <f t="shared" si="2"/>
        <v>23.03</v>
      </c>
      <c r="N11" s="65"/>
      <c r="P11" s="73"/>
      <c r="Q11" s="73"/>
    </row>
    <row r="12" spans="1:17" s="67" customFormat="1" ht="15">
      <c r="A12" s="65">
        <v>11</v>
      </c>
      <c r="B12" s="73">
        <v>24</v>
      </c>
      <c r="C12" s="31">
        <v>355040</v>
      </c>
      <c r="D12" s="68" t="s">
        <v>139</v>
      </c>
      <c r="E12" s="31">
        <v>1984</v>
      </c>
      <c r="F12" s="31" t="s">
        <v>111</v>
      </c>
      <c r="G12" s="74" t="s">
        <v>588</v>
      </c>
      <c r="H12" s="31">
        <v>17.9</v>
      </c>
      <c r="I12" s="32">
        <v>35.51</v>
      </c>
      <c r="J12" s="63">
        <v>58.73</v>
      </c>
      <c r="K12" s="73">
        <f t="shared" si="0"/>
        <v>17.9</v>
      </c>
      <c r="L12" s="73">
        <f t="shared" si="1"/>
        <v>17.61</v>
      </c>
      <c r="M12" s="73">
        <f t="shared" si="2"/>
        <v>23.22</v>
      </c>
      <c r="N12" s="65"/>
      <c r="P12" s="73"/>
      <c r="Q12" s="73"/>
    </row>
    <row r="13" spans="1:17" s="67" customFormat="1" ht="15">
      <c r="A13" s="65">
        <v>12</v>
      </c>
      <c r="B13" s="73">
        <v>19</v>
      </c>
      <c r="C13" s="73">
        <v>505679</v>
      </c>
      <c r="D13" s="68" t="s">
        <v>75</v>
      </c>
      <c r="E13" s="73">
        <v>1985</v>
      </c>
      <c r="F13" s="73" t="s">
        <v>3</v>
      </c>
      <c r="G13" s="50" t="s">
        <v>502</v>
      </c>
      <c r="H13" s="68">
        <v>18</v>
      </c>
      <c r="I13" s="71">
        <v>35.47</v>
      </c>
      <c r="J13" s="51">
        <v>58.82</v>
      </c>
      <c r="K13" s="73">
        <f t="shared" si="0"/>
        <v>18</v>
      </c>
      <c r="L13" s="73">
        <f t="shared" si="1"/>
        <v>17.47</v>
      </c>
      <c r="M13" s="73">
        <f t="shared" si="2"/>
        <v>23.35</v>
      </c>
      <c r="N13" s="65"/>
      <c r="P13" s="73"/>
      <c r="Q13" s="73"/>
    </row>
    <row r="14" spans="1:14" s="68" customFormat="1" ht="15">
      <c r="A14" s="65">
        <v>13</v>
      </c>
      <c r="B14" s="73">
        <v>33</v>
      </c>
      <c r="C14" s="73">
        <v>537772</v>
      </c>
      <c r="D14" s="49" t="s">
        <v>338</v>
      </c>
      <c r="E14" s="73">
        <v>1985</v>
      </c>
      <c r="F14" s="73" t="s">
        <v>11</v>
      </c>
      <c r="G14" s="50" t="s">
        <v>502</v>
      </c>
      <c r="H14" s="68">
        <v>17.48</v>
      </c>
      <c r="I14" s="34">
        <v>35.09</v>
      </c>
      <c r="J14" s="55">
        <v>58.85</v>
      </c>
      <c r="K14" s="73">
        <f t="shared" si="0"/>
        <v>17.48</v>
      </c>
      <c r="L14" s="73">
        <f t="shared" si="1"/>
        <v>17.610000000000003</v>
      </c>
      <c r="M14" s="73">
        <f t="shared" si="2"/>
        <v>23.759999999999998</v>
      </c>
      <c r="N14" s="65"/>
    </row>
    <row r="15" spans="1:14" s="68" customFormat="1" ht="15">
      <c r="A15" s="65">
        <v>14</v>
      </c>
      <c r="B15" s="73">
        <v>17</v>
      </c>
      <c r="C15" s="31">
        <v>206035</v>
      </c>
      <c r="D15" s="68" t="s">
        <v>124</v>
      </c>
      <c r="E15" s="31">
        <v>1985</v>
      </c>
      <c r="F15" s="31" t="s">
        <v>13</v>
      </c>
      <c r="G15" s="74" t="s">
        <v>588</v>
      </c>
      <c r="H15" s="31">
        <v>18.13</v>
      </c>
      <c r="I15" s="32">
        <v>35.75</v>
      </c>
      <c r="J15" s="63">
        <v>58.86</v>
      </c>
      <c r="K15" s="73">
        <f t="shared" si="0"/>
        <v>18.13</v>
      </c>
      <c r="L15" s="73">
        <f t="shared" si="1"/>
        <v>17.62</v>
      </c>
      <c r="M15" s="73">
        <f t="shared" si="2"/>
        <v>23.11</v>
      </c>
      <c r="N15" s="65"/>
    </row>
    <row r="16" spans="1:16" s="67" customFormat="1" ht="15">
      <c r="A16" s="65">
        <v>15</v>
      </c>
      <c r="B16" s="73">
        <v>10</v>
      </c>
      <c r="C16" s="31">
        <v>55690</v>
      </c>
      <c r="D16" s="68" t="s">
        <v>56</v>
      </c>
      <c r="E16" s="31">
        <v>1983</v>
      </c>
      <c r="F16" s="31" t="s">
        <v>5</v>
      </c>
      <c r="G16" s="74" t="s">
        <v>588</v>
      </c>
      <c r="H16" s="31">
        <v>17.95</v>
      </c>
      <c r="I16" s="32">
        <v>35.57</v>
      </c>
      <c r="J16" s="63">
        <v>59.13</v>
      </c>
      <c r="K16" s="73">
        <f t="shared" si="0"/>
        <v>17.95</v>
      </c>
      <c r="L16" s="73">
        <f t="shared" si="1"/>
        <v>17.62</v>
      </c>
      <c r="M16" s="73">
        <f t="shared" si="2"/>
        <v>23.560000000000002</v>
      </c>
      <c r="N16" s="65"/>
      <c r="P16" s="65"/>
    </row>
    <row r="17" spans="1:17" s="67" customFormat="1" ht="15">
      <c r="A17" s="65">
        <v>16</v>
      </c>
      <c r="B17" s="73">
        <v>18</v>
      </c>
      <c r="C17" s="31">
        <v>296259</v>
      </c>
      <c r="D17" s="68" t="s">
        <v>24</v>
      </c>
      <c r="E17" s="31">
        <v>1983</v>
      </c>
      <c r="F17" s="31" t="s">
        <v>10</v>
      </c>
      <c r="G17" s="74" t="s">
        <v>502</v>
      </c>
      <c r="H17" s="31">
        <v>17.75</v>
      </c>
      <c r="I17" s="32">
        <v>35.43</v>
      </c>
      <c r="J17" s="63">
        <v>59.22</v>
      </c>
      <c r="K17" s="73">
        <f t="shared" si="0"/>
        <v>17.75</v>
      </c>
      <c r="L17" s="73">
        <f t="shared" si="1"/>
        <v>17.68</v>
      </c>
      <c r="M17" s="73">
        <f t="shared" si="2"/>
        <v>23.79</v>
      </c>
      <c r="N17" s="65"/>
      <c r="P17" s="73"/>
      <c r="Q17" s="73"/>
    </row>
    <row r="18" spans="1:16" s="67" customFormat="1" ht="15">
      <c r="A18" s="65">
        <v>17</v>
      </c>
      <c r="B18" s="31">
        <v>4</v>
      </c>
      <c r="C18" s="73">
        <v>195972</v>
      </c>
      <c r="D18" s="68" t="s">
        <v>121</v>
      </c>
      <c r="E18" s="73">
        <v>1982</v>
      </c>
      <c r="F18" s="73" t="s">
        <v>1</v>
      </c>
      <c r="G18" s="50" t="s">
        <v>503</v>
      </c>
      <c r="H18" s="68">
        <v>17.85</v>
      </c>
      <c r="I18" s="34">
        <v>35.81</v>
      </c>
      <c r="J18" s="55">
        <v>59.3</v>
      </c>
      <c r="K18" s="73">
        <f t="shared" si="0"/>
        <v>17.85</v>
      </c>
      <c r="L18" s="73">
        <f t="shared" si="1"/>
        <v>17.96</v>
      </c>
      <c r="M18" s="73">
        <f t="shared" si="2"/>
        <v>23.489999999999995</v>
      </c>
      <c r="N18" s="65"/>
      <c r="P18" s="65"/>
    </row>
    <row r="19" spans="1:16" s="67" customFormat="1" ht="15">
      <c r="A19" s="65">
        <v>18</v>
      </c>
      <c r="B19" s="31">
        <v>21</v>
      </c>
      <c r="C19" s="73">
        <v>295435</v>
      </c>
      <c r="D19" s="68" t="s">
        <v>43</v>
      </c>
      <c r="E19" s="73">
        <v>1980</v>
      </c>
      <c r="F19" s="73" t="s">
        <v>10</v>
      </c>
      <c r="G19" s="50" t="s">
        <v>505</v>
      </c>
      <c r="H19" s="68">
        <v>17.78</v>
      </c>
      <c r="I19" s="71">
        <v>35.66</v>
      </c>
      <c r="J19" s="51">
        <v>59.33</v>
      </c>
      <c r="K19" s="73">
        <f t="shared" si="0"/>
        <v>17.78</v>
      </c>
      <c r="L19" s="73">
        <f t="shared" si="1"/>
        <v>17.879999999999995</v>
      </c>
      <c r="M19" s="73">
        <f t="shared" si="2"/>
        <v>23.67</v>
      </c>
      <c r="N19" s="65"/>
      <c r="P19" s="65"/>
    </row>
    <row r="20" spans="1:16" s="67" customFormat="1" ht="15">
      <c r="A20" s="65">
        <v>19</v>
      </c>
      <c r="B20" s="73">
        <v>31</v>
      </c>
      <c r="C20" s="73">
        <v>105269</v>
      </c>
      <c r="D20" s="68" t="s">
        <v>57</v>
      </c>
      <c r="E20" s="73">
        <v>1989</v>
      </c>
      <c r="F20" s="73" t="s">
        <v>9</v>
      </c>
      <c r="G20" s="50" t="s">
        <v>502</v>
      </c>
      <c r="H20" s="68">
        <v>18.29</v>
      </c>
      <c r="I20" s="71">
        <v>36.27</v>
      </c>
      <c r="J20" s="51">
        <v>59.47</v>
      </c>
      <c r="K20" s="73">
        <f t="shared" si="0"/>
        <v>18.29</v>
      </c>
      <c r="L20" s="73">
        <f t="shared" si="1"/>
        <v>17.980000000000004</v>
      </c>
      <c r="M20" s="73">
        <f t="shared" si="2"/>
        <v>23.199999999999996</v>
      </c>
      <c r="N20" s="65"/>
      <c r="P20" s="65"/>
    </row>
    <row r="21" spans="1:16" s="67" customFormat="1" ht="15">
      <c r="A21" s="65">
        <v>20</v>
      </c>
      <c r="B21" s="68">
        <v>23</v>
      </c>
      <c r="C21" s="73">
        <v>196726</v>
      </c>
      <c r="D21" s="68" t="s">
        <v>63</v>
      </c>
      <c r="E21" s="73">
        <v>1988</v>
      </c>
      <c r="F21" s="73" t="s">
        <v>1</v>
      </c>
      <c r="G21" s="50" t="s">
        <v>504</v>
      </c>
      <c r="H21" s="68">
        <v>18.25</v>
      </c>
      <c r="I21" s="71">
        <v>35.54</v>
      </c>
      <c r="J21" s="51">
        <v>59.49</v>
      </c>
      <c r="K21" s="73">
        <f t="shared" si="0"/>
        <v>18.25</v>
      </c>
      <c r="L21" s="73">
        <f t="shared" si="1"/>
        <v>17.29</v>
      </c>
      <c r="M21" s="73">
        <f t="shared" si="2"/>
        <v>23.950000000000003</v>
      </c>
      <c r="N21" s="65"/>
      <c r="P21" s="65"/>
    </row>
    <row r="22" spans="1:16" s="67" customFormat="1" ht="15">
      <c r="A22" s="65">
        <v>21</v>
      </c>
      <c r="B22" s="73">
        <v>39</v>
      </c>
      <c r="C22" s="31">
        <v>296509</v>
      </c>
      <c r="D22" s="68" t="s">
        <v>48</v>
      </c>
      <c r="E22" s="31">
        <v>1985</v>
      </c>
      <c r="F22" s="31" t="s">
        <v>10</v>
      </c>
      <c r="G22" s="74" t="s">
        <v>502</v>
      </c>
      <c r="H22" s="31"/>
      <c r="I22" s="32"/>
      <c r="J22" s="63">
        <v>59.51</v>
      </c>
      <c r="K22" s="73">
        <f t="shared" si="0"/>
        <v>0</v>
      </c>
      <c r="L22" s="73">
        <f t="shared" si="1"/>
        <v>0</v>
      </c>
      <c r="M22" s="73">
        <f t="shared" si="2"/>
        <v>59.51</v>
      </c>
      <c r="N22" s="65" t="s">
        <v>631</v>
      </c>
      <c r="P22" s="65"/>
    </row>
    <row r="23" spans="1:16" s="67" customFormat="1" ht="15">
      <c r="A23" s="65">
        <v>22</v>
      </c>
      <c r="B23" s="73">
        <v>25</v>
      </c>
      <c r="C23" s="31">
        <v>56032</v>
      </c>
      <c r="D23" s="68" t="s">
        <v>58</v>
      </c>
      <c r="E23" s="31">
        <v>1990</v>
      </c>
      <c r="F23" s="31" t="s">
        <v>5</v>
      </c>
      <c r="G23" s="74" t="s">
        <v>503</v>
      </c>
      <c r="H23" s="31">
        <v>18.26</v>
      </c>
      <c r="I23" s="32">
        <v>35.86</v>
      </c>
      <c r="J23" s="63">
        <v>59.53</v>
      </c>
      <c r="K23" s="73">
        <f t="shared" si="0"/>
        <v>18.26</v>
      </c>
      <c r="L23" s="73">
        <f t="shared" si="1"/>
        <v>17.599999999999998</v>
      </c>
      <c r="M23" s="73">
        <f t="shared" si="2"/>
        <v>23.67</v>
      </c>
      <c r="N23" s="65"/>
      <c r="P23" s="65"/>
    </row>
    <row r="24" spans="1:16" s="67" customFormat="1" ht="15">
      <c r="A24" s="65">
        <v>23</v>
      </c>
      <c r="B24" s="73">
        <v>28</v>
      </c>
      <c r="C24" s="31">
        <v>206099</v>
      </c>
      <c r="D24" s="68" t="s">
        <v>135</v>
      </c>
      <c r="E24" s="31">
        <v>1986</v>
      </c>
      <c r="F24" s="31" t="s">
        <v>13</v>
      </c>
      <c r="G24" s="74" t="s">
        <v>588</v>
      </c>
      <c r="H24" s="31">
        <v>18.01</v>
      </c>
      <c r="I24" s="32">
        <v>35.81</v>
      </c>
      <c r="J24" s="63">
        <v>59.61</v>
      </c>
      <c r="K24" s="73">
        <f t="shared" si="0"/>
        <v>18.01</v>
      </c>
      <c r="L24" s="73">
        <f t="shared" si="1"/>
        <v>17.8</v>
      </c>
      <c r="M24" s="73">
        <f t="shared" si="2"/>
        <v>23.799999999999997</v>
      </c>
      <c r="N24" s="65"/>
      <c r="P24" s="65"/>
    </row>
    <row r="25" spans="1:16" s="67" customFormat="1" ht="15">
      <c r="A25" s="65">
        <v>24</v>
      </c>
      <c r="B25" s="31">
        <v>22</v>
      </c>
      <c r="C25" s="73">
        <v>55759</v>
      </c>
      <c r="D25" s="68" t="s">
        <v>34</v>
      </c>
      <c r="E25" s="73">
        <v>1985</v>
      </c>
      <c r="F25" s="73" t="s">
        <v>5</v>
      </c>
      <c r="G25" s="50" t="s">
        <v>503</v>
      </c>
      <c r="H25" s="68">
        <v>17.94</v>
      </c>
      <c r="I25" s="85">
        <v>35.92</v>
      </c>
      <c r="J25" s="51">
        <v>59.67</v>
      </c>
      <c r="K25" s="73">
        <f t="shared" si="0"/>
        <v>17.94</v>
      </c>
      <c r="L25" s="73">
        <f t="shared" si="1"/>
        <v>17.98</v>
      </c>
      <c r="M25" s="73">
        <f t="shared" si="2"/>
        <v>23.75</v>
      </c>
      <c r="N25" s="65"/>
      <c r="P25" s="65"/>
    </row>
    <row r="26" spans="1:14" s="67" customFormat="1" ht="15">
      <c r="A26" s="65">
        <v>25</v>
      </c>
      <c r="B26" s="31">
        <v>29</v>
      </c>
      <c r="C26" s="73">
        <v>106633</v>
      </c>
      <c r="D26" s="68" t="s">
        <v>127</v>
      </c>
      <c r="E26" s="73">
        <v>1986</v>
      </c>
      <c r="F26" s="73" t="s">
        <v>9</v>
      </c>
      <c r="G26" s="50" t="s">
        <v>504</v>
      </c>
      <c r="H26" s="68">
        <v>17.88</v>
      </c>
      <c r="I26" s="34">
        <v>35.89</v>
      </c>
      <c r="J26" s="55">
        <v>60.08</v>
      </c>
      <c r="K26" s="73">
        <f t="shared" si="0"/>
        <v>17.88</v>
      </c>
      <c r="L26" s="73">
        <f t="shared" si="1"/>
        <v>18.01</v>
      </c>
      <c r="M26" s="73">
        <f t="shared" si="2"/>
        <v>24.189999999999998</v>
      </c>
      <c r="N26" s="65"/>
    </row>
    <row r="27" spans="1:14" s="67" customFormat="1" ht="15">
      <c r="A27" s="65">
        <v>26</v>
      </c>
      <c r="B27" s="31">
        <v>27</v>
      </c>
      <c r="C27" s="31">
        <v>515997</v>
      </c>
      <c r="D27" s="73" t="s">
        <v>129</v>
      </c>
      <c r="E27" s="31">
        <v>1989</v>
      </c>
      <c r="F27" s="31" t="s">
        <v>8</v>
      </c>
      <c r="G27" s="74" t="s">
        <v>504</v>
      </c>
      <c r="H27" s="31">
        <v>18.9</v>
      </c>
      <c r="I27" s="32">
        <v>36.58</v>
      </c>
      <c r="J27" s="63">
        <v>60.15</v>
      </c>
      <c r="K27" s="73">
        <f t="shared" si="0"/>
        <v>18.9</v>
      </c>
      <c r="L27" s="73">
        <f t="shared" si="1"/>
        <v>17.68</v>
      </c>
      <c r="M27" s="73">
        <f t="shared" si="2"/>
        <v>23.57</v>
      </c>
      <c r="N27" s="65"/>
    </row>
    <row r="28" spans="1:16" s="67" customFormat="1" ht="15">
      <c r="A28" s="65">
        <v>27</v>
      </c>
      <c r="B28" s="31">
        <v>20</v>
      </c>
      <c r="C28" s="68">
        <v>385032</v>
      </c>
      <c r="D28" s="68" t="s">
        <v>122</v>
      </c>
      <c r="E28" s="68">
        <v>1986</v>
      </c>
      <c r="F28" s="68" t="s">
        <v>110</v>
      </c>
      <c r="G28" s="52" t="s">
        <v>507</v>
      </c>
      <c r="H28" s="68">
        <v>17.86</v>
      </c>
      <c r="I28" s="68">
        <v>35.99</v>
      </c>
      <c r="J28" s="54">
        <v>60.26</v>
      </c>
      <c r="K28" s="73">
        <f t="shared" si="0"/>
        <v>17.86</v>
      </c>
      <c r="L28" s="73">
        <f t="shared" si="1"/>
        <v>18.130000000000003</v>
      </c>
      <c r="M28" s="73">
        <f t="shared" si="2"/>
        <v>24.269999999999996</v>
      </c>
      <c r="N28" s="65"/>
      <c r="P28" s="65"/>
    </row>
    <row r="29" spans="1:16" s="67" customFormat="1" ht="15">
      <c r="A29" s="65">
        <v>28</v>
      </c>
      <c r="B29" s="31">
        <v>38</v>
      </c>
      <c r="C29" s="31">
        <v>196725</v>
      </c>
      <c r="D29" s="68" t="s">
        <v>29</v>
      </c>
      <c r="E29" s="31">
        <v>1988</v>
      </c>
      <c r="F29" s="31" t="s">
        <v>1</v>
      </c>
      <c r="G29" s="74" t="s">
        <v>502</v>
      </c>
      <c r="H29" s="31">
        <v>18.07</v>
      </c>
      <c r="I29" s="32">
        <v>36.32</v>
      </c>
      <c r="J29" s="63">
        <v>60.28</v>
      </c>
      <c r="K29" s="73">
        <f t="shared" si="0"/>
        <v>18.07</v>
      </c>
      <c r="L29" s="73">
        <f t="shared" si="1"/>
        <v>18.25</v>
      </c>
      <c r="M29" s="73">
        <f t="shared" si="2"/>
        <v>23.96</v>
      </c>
      <c r="N29" s="65"/>
      <c r="P29" s="65"/>
    </row>
    <row r="30" spans="1:14" s="67" customFormat="1" ht="15">
      <c r="A30" s="65">
        <v>29</v>
      </c>
      <c r="B30" s="73">
        <v>34</v>
      </c>
      <c r="C30" s="31">
        <v>516005</v>
      </c>
      <c r="D30" s="68" t="s">
        <v>480</v>
      </c>
      <c r="E30" s="31">
        <v>1989</v>
      </c>
      <c r="F30" s="31" t="s">
        <v>8</v>
      </c>
      <c r="G30" s="74" t="s">
        <v>503</v>
      </c>
      <c r="H30" s="31">
        <v>18.59</v>
      </c>
      <c r="I30" s="32">
        <v>36.37</v>
      </c>
      <c r="J30" s="63">
        <v>60.29</v>
      </c>
      <c r="K30" s="73">
        <f t="shared" si="0"/>
        <v>18.59</v>
      </c>
      <c r="L30" s="73">
        <f t="shared" si="1"/>
        <v>17.779999999999998</v>
      </c>
      <c r="M30" s="73">
        <f t="shared" si="2"/>
        <v>23.92</v>
      </c>
      <c r="N30" s="65"/>
    </row>
    <row r="31" spans="1:14" s="67" customFormat="1" ht="15">
      <c r="A31" s="65">
        <v>30</v>
      </c>
      <c r="B31" s="31">
        <v>42</v>
      </c>
      <c r="C31" s="73">
        <v>106961</v>
      </c>
      <c r="D31" s="68" t="s">
        <v>138</v>
      </c>
      <c r="E31" s="73">
        <v>1990</v>
      </c>
      <c r="F31" s="73" t="s">
        <v>9</v>
      </c>
      <c r="G31" s="50" t="s">
        <v>502</v>
      </c>
      <c r="H31" s="68">
        <v>18.3</v>
      </c>
      <c r="I31" s="71">
        <v>36.79</v>
      </c>
      <c r="J31" s="51">
        <v>60.38</v>
      </c>
      <c r="K31" s="73">
        <f t="shared" si="0"/>
        <v>18.3</v>
      </c>
      <c r="L31" s="73">
        <f t="shared" si="1"/>
        <v>18.49</v>
      </c>
      <c r="M31" s="73">
        <f t="shared" si="2"/>
        <v>23.590000000000003</v>
      </c>
      <c r="N31" s="65"/>
    </row>
    <row r="32" spans="1:14" s="67" customFormat="1" ht="15">
      <c r="A32" s="65">
        <v>31</v>
      </c>
      <c r="B32" s="73">
        <v>13</v>
      </c>
      <c r="C32" s="73">
        <v>565243</v>
      </c>
      <c r="D32" s="68" t="s">
        <v>25</v>
      </c>
      <c r="E32" s="73">
        <v>1983</v>
      </c>
      <c r="F32" s="73" t="s">
        <v>14</v>
      </c>
      <c r="G32" s="50" t="s">
        <v>613</v>
      </c>
      <c r="H32" s="68">
        <v>18.39</v>
      </c>
      <c r="I32" s="71">
        <v>36.63</v>
      </c>
      <c r="J32" s="63">
        <v>60.55</v>
      </c>
      <c r="K32" s="73">
        <f t="shared" si="0"/>
        <v>18.39</v>
      </c>
      <c r="L32" s="73">
        <f t="shared" si="1"/>
        <v>18.240000000000002</v>
      </c>
      <c r="M32" s="73">
        <f t="shared" si="2"/>
        <v>23.919999999999995</v>
      </c>
      <c r="N32" s="65"/>
    </row>
    <row r="33" spans="1:14" s="67" customFormat="1" ht="15">
      <c r="A33" s="65">
        <v>32</v>
      </c>
      <c r="B33" s="73">
        <v>26</v>
      </c>
      <c r="C33" s="31">
        <v>536481</v>
      </c>
      <c r="D33" s="68" t="s">
        <v>42</v>
      </c>
      <c r="E33" s="31">
        <v>1979</v>
      </c>
      <c r="F33" s="31" t="s">
        <v>11</v>
      </c>
      <c r="G33" s="31" t="s">
        <v>502</v>
      </c>
      <c r="H33" s="29">
        <v>18.07</v>
      </c>
      <c r="I33" s="32">
        <v>36.32</v>
      </c>
      <c r="J33" s="63">
        <v>60.65</v>
      </c>
      <c r="K33" s="73">
        <f t="shared" si="0"/>
        <v>18.07</v>
      </c>
      <c r="L33" s="73">
        <f t="shared" si="1"/>
        <v>18.25</v>
      </c>
      <c r="M33" s="73">
        <f t="shared" si="2"/>
        <v>24.33</v>
      </c>
      <c r="N33" s="65"/>
    </row>
    <row r="34" spans="1:13" s="67" customFormat="1" ht="15">
      <c r="A34" s="65">
        <v>33</v>
      </c>
      <c r="B34" s="31">
        <v>52</v>
      </c>
      <c r="C34" s="31">
        <v>55807</v>
      </c>
      <c r="D34" s="73" t="s">
        <v>140</v>
      </c>
      <c r="E34" s="31">
        <v>1986</v>
      </c>
      <c r="F34" s="31" t="s">
        <v>5</v>
      </c>
      <c r="G34" s="31" t="s">
        <v>507</v>
      </c>
      <c r="H34" s="29">
        <v>18.27</v>
      </c>
      <c r="I34" s="32">
        <v>36.3</v>
      </c>
      <c r="J34" s="63">
        <v>60.66</v>
      </c>
      <c r="K34" s="73">
        <f>+H34</f>
        <v>18.27</v>
      </c>
      <c r="L34" s="73">
        <f>+I34-H34</f>
        <v>18.029999999999998</v>
      </c>
      <c r="M34" s="73">
        <f>+J34-I34</f>
        <v>24.36</v>
      </c>
    </row>
    <row r="35" spans="1:14" s="67" customFormat="1" ht="15">
      <c r="A35" s="65">
        <v>33</v>
      </c>
      <c r="B35" s="73">
        <v>40</v>
      </c>
      <c r="C35" s="31">
        <v>105615</v>
      </c>
      <c r="D35" s="68" t="s">
        <v>133</v>
      </c>
      <c r="E35" s="31">
        <v>1988</v>
      </c>
      <c r="F35" s="31" t="s">
        <v>9</v>
      </c>
      <c r="G35" s="31"/>
      <c r="H35" s="29"/>
      <c r="I35" s="32"/>
      <c r="J35" s="63">
        <v>60.66</v>
      </c>
      <c r="K35" s="73">
        <f aca="true" t="shared" si="3" ref="K35:K53">+H35</f>
        <v>0</v>
      </c>
      <c r="L35" s="73">
        <f aca="true" t="shared" si="4" ref="L35:L51">+I35-H35</f>
        <v>0</v>
      </c>
      <c r="M35" s="73">
        <f aca="true" t="shared" si="5" ref="M35:M51">+J35-I35</f>
        <v>60.66</v>
      </c>
      <c r="N35" s="65" t="s">
        <v>631</v>
      </c>
    </row>
    <row r="36" spans="1:16" s="67" customFormat="1" ht="15">
      <c r="A36" s="65">
        <v>35</v>
      </c>
      <c r="B36" s="31">
        <v>37</v>
      </c>
      <c r="C36" s="73">
        <v>206290</v>
      </c>
      <c r="D36" s="73" t="s">
        <v>131</v>
      </c>
      <c r="E36" s="73">
        <v>1990</v>
      </c>
      <c r="F36" s="73" t="s">
        <v>13</v>
      </c>
      <c r="G36" s="73" t="s">
        <v>588</v>
      </c>
      <c r="H36" s="33">
        <v>18.82</v>
      </c>
      <c r="I36" s="71">
        <v>36.9</v>
      </c>
      <c r="J36" s="51">
        <v>60.79</v>
      </c>
      <c r="K36" s="73">
        <f>+H36</f>
        <v>18.82</v>
      </c>
      <c r="L36" s="73">
        <f>+I36-H36</f>
        <v>18.08</v>
      </c>
      <c r="M36" s="73">
        <f>+J36-I36</f>
        <v>23.89</v>
      </c>
      <c r="P36" s="65"/>
    </row>
    <row r="37" spans="1:13" s="67" customFormat="1" ht="15">
      <c r="A37" s="65">
        <v>35</v>
      </c>
      <c r="B37" s="31">
        <v>32</v>
      </c>
      <c r="C37" s="73">
        <v>515619</v>
      </c>
      <c r="D37" s="68" t="s">
        <v>130</v>
      </c>
      <c r="E37" s="73">
        <v>1982</v>
      </c>
      <c r="F37" s="73" t="s">
        <v>8</v>
      </c>
      <c r="G37" s="73" t="s">
        <v>504</v>
      </c>
      <c r="H37" s="33">
        <v>18.24</v>
      </c>
      <c r="I37" s="71">
        <v>36.59</v>
      </c>
      <c r="J37" s="51">
        <v>60.79</v>
      </c>
      <c r="K37" s="73">
        <f t="shared" si="3"/>
        <v>18.24</v>
      </c>
      <c r="L37" s="73">
        <f t="shared" si="4"/>
        <v>18.350000000000005</v>
      </c>
      <c r="M37" s="73">
        <f t="shared" si="5"/>
        <v>24.199999999999996</v>
      </c>
    </row>
    <row r="38" spans="1:13" s="67" customFormat="1" ht="15">
      <c r="A38" s="65">
        <v>37</v>
      </c>
      <c r="B38" s="73">
        <v>62</v>
      </c>
      <c r="C38" s="31">
        <v>565331</v>
      </c>
      <c r="D38" s="68" t="s">
        <v>561</v>
      </c>
      <c r="E38" s="31">
        <v>1988</v>
      </c>
      <c r="F38" s="31" t="s">
        <v>14</v>
      </c>
      <c r="G38" s="31" t="s">
        <v>507</v>
      </c>
      <c r="H38" s="29">
        <v>18.37</v>
      </c>
      <c r="I38" s="32">
        <v>36.6</v>
      </c>
      <c r="J38" s="63">
        <v>60.8</v>
      </c>
      <c r="K38" s="73">
        <f t="shared" si="3"/>
        <v>18.37</v>
      </c>
      <c r="L38" s="73">
        <f t="shared" si="4"/>
        <v>18.23</v>
      </c>
      <c r="M38" s="73">
        <f t="shared" si="5"/>
        <v>24.199999999999996</v>
      </c>
    </row>
    <row r="39" spans="1:14" s="67" customFormat="1" ht="15">
      <c r="A39" s="65">
        <v>38</v>
      </c>
      <c r="B39" s="31">
        <v>48</v>
      </c>
      <c r="C39" s="31">
        <v>196179</v>
      </c>
      <c r="D39" s="68" t="s">
        <v>47</v>
      </c>
      <c r="E39" s="31">
        <v>1984</v>
      </c>
      <c r="F39" s="31" t="s">
        <v>1</v>
      </c>
      <c r="G39" s="31" t="s">
        <v>505</v>
      </c>
      <c r="H39" s="29"/>
      <c r="I39" s="32">
        <v>36.07</v>
      </c>
      <c r="J39" s="63">
        <v>60.89</v>
      </c>
      <c r="K39" s="73">
        <f t="shared" si="3"/>
        <v>0</v>
      </c>
      <c r="L39" s="73">
        <f t="shared" si="4"/>
        <v>36.07</v>
      </c>
      <c r="M39" s="73">
        <f t="shared" si="5"/>
        <v>24.82</v>
      </c>
      <c r="N39" s="73" t="s">
        <v>631</v>
      </c>
    </row>
    <row r="40" spans="1:14" s="67" customFormat="1" ht="15">
      <c r="A40" s="65">
        <v>39</v>
      </c>
      <c r="B40" s="31">
        <v>41</v>
      </c>
      <c r="C40" s="31">
        <v>506341</v>
      </c>
      <c r="D40" s="68" t="s">
        <v>132</v>
      </c>
      <c r="E40" s="31">
        <v>1992</v>
      </c>
      <c r="F40" s="31" t="s">
        <v>3</v>
      </c>
      <c r="G40" s="31" t="s">
        <v>588</v>
      </c>
      <c r="H40" s="29"/>
      <c r="I40" s="32"/>
      <c r="J40" s="63">
        <v>60.9</v>
      </c>
      <c r="K40" s="73">
        <f t="shared" si="3"/>
        <v>0</v>
      </c>
      <c r="L40" s="73">
        <f t="shared" si="4"/>
        <v>0</v>
      </c>
      <c r="M40" s="73">
        <f t="shared" si="5"/>
        <v>60.9</v>
      </c>
      <c r="N40" s="73" t="s">
        <v>631</v>
      </c>
    </row>
    <row r="41" spans="1:13" s="67" customFormat="1" ht="15">
      <c r="A41" s="65">
        <v>40</v>
      </c>
      <c r="B41" s="31">
        <v>30</v>
      </c>
      <c r="C41" s="31">
        <v>296354</v>
      </c>
      <c r="D41" s="49" t="s">
        <v>337</v>
      </c>
      <c r="E41" s="31">
        <v>1984</v>
      </c>
      <c r="F41" s="31" t="s">
        <v>10</v>
      </c>
      <c r="G41" s="31" t="s">
        <v>502</v>
      </c>
      <c r="H41" s="29">
        <v>19.16</v>
      </c>
      <c r="I41" s="32">
        <v>37.1</v>
      </c>
      <c r="J41" s="63">
        <v>60.95</v>
      </c>
      <c r="K41" s="73">
        <f t="shared" si="3"/>
        <v>19.16</v>
      </c>
      <c r="L41" s="73">
        <f t="shared" si="4"/>
        <v>17.94</v>
      </c>
      <c r="M41" s="73">
        <f t="shared" si="5"/>
        <v>23.85</v>
      </c>
    </row>
    <row r="42" spans="1:13" s="67" customFormat="1" ht="15">
      <c r="A42" s="65">
        <v>41</v>
      </c>
      <c r="B42" s="31">
        <v>57</v>
      </c>
      <c r="C42" s="31">
        <v>505908</v>
      </c>
      <c r="D42" s="49" t="s">
        <v>328</v>
      </c>
      <c r="E42" s="31">
        <v>1988</v>
      </c>
      <c r="F42" s="31" t="s">
        <v>3</v>
      </c>
      <c r="G42" s="31" t="s">
        <v>588</v>
      </c>
      <c r="H42" s="29">
        <v>18.42</v>
      </c>
      <c r="I42" s="32">
        <v>36.84</v>
      </c>
      <c r="J42" s="63">
        <v>61.14</v>
      </c>
      <c r="K42" s="73">
        <f t="shared" si="3"/>
        <v>18.42</v>
      </c>
      <c r="L42" s="73">
        <f t="shared" si="4"/>
        <v>18.42</v>
      </c>
      <c r="M42" s="73">
        <f t="shared" si="5"/>
        <v>24.299999999999997</v>
      </c>
    </row>
    <row r="43" spans="1:13" s="67" customFormat="1" ht="15">
      <c r="A43" s="65">
        <v>42</v>
      </c>
      <c r="B43" s="73">
        <v>50</v>
      </c>
      <c r="C43" s="31">
        <v>196793</v>
      </c>
      <c r="D43" s="68" t="s">
        <v>44</v>
      </c>
      <c r="E43" s="31">
        <v>1988</v>
      </c>
      <c r="F43" s="31" t="s">
        <v>1</v>
      </c>
      <c r="G43" s="31" t="s">
        <v>502</v>
      </c>
      <c r="H43" s="29">
        <v>18.66</v>
      </c>
      <c r="I43" s="32">
        <v>37.1</v>
      </c>
      <c r="J43" s="63">
        <v>61.41</v>
      </c>
      <c r="K43" s="73">
        <f t="shared" si="3"/>
        <v>18.66</v>
      </c>
      <c r="L43" s="73">
        <f t="shared" si="4"/>
        <v>18.44</v>
      </c>
      <c r="M43" s="73">
        <f t="shared" si="5"/>
        <v>24.309999999999995</v>
      </c>
    </row>
    <row r="44" spans="1:14" s="67" customFormat="1" ht="15">
      <c r="A44" s="65">
        <v>43</v>
      </c>
      <c r="B44" s="31">
        <v>46</v>
      </c>
      <c r="C44" s="31">
        <v>515587</v>
      </c>
      <c r="D44" s="49" t="s">
        <v>476</v>
      </c>
      <c r="E44" s="31">
        <v>1982</v>
      </c>
      <c r="F44" s="31" t="s">
        <v>8</v>
      </c>
      <c r="G44" s="31" t="s">
        <v>504</v>
      </c>
      <c r="H44" s="29"/>
      <c r="I44" s="32"/>
      <c r="J44" s="63">
        <v>61.44</v>
      </c>
      <c r="K44" s="73">
        <f t="shared" si="3"/>
        <v>0</v>
      </c>
      <c r="L44" s="73">
        <f t="shared" si="4"/>
        <v>0</v>
      </c>
      <c r="M44" s="73">
        <f t="shared" si="5"/>
        <v>61.44</v>
      </c>
      <c r="N44" s="73" t="s">
        <v>631</v>
      </c>
    </row>
    <row r="45" spans="1:14" s="67" customFormat="1" ht="15">
      <c r="A45" s="65">
        <v>44</v>
      </c>
      <c r="B45" s="31">
        <v>45</v>
      </c>
      <c r="C45" s="73">
        <v>196928</v>
      </c>
      <c r="D45" s="68" t="s">
        <v>35</v>
      </c>
      <c r="E45" s="73">
        <v>1989</v>
      </c>
      <c r="F45" s="73" t="s">
        <v>1</v>
      </c>
      <c r="G45" s="73" t="s">
        <v>502</v>
      </c>
      <c r="H45" s="33"/>
      <c r="I45" s="34"/>
      <c r="J45" s="55">
        <v>61.65</v>
      </c>
      <c r="K45" s="73">
        <f t="shared" si="3"/>
        <v>0</v>
      </c>
      <c r="L45" s="73">
        <f t="shared" si="4"/>
        <v>0</v>
      </c>
      <c r="M45" s="73">
        <f t="shared" si="5"/>
        <v>61.65</v>
      </c>
      <c r="N45" s="73" t="s">
        <v>631</v>
      </c>
    </row>
    <row r="46" spans="1:16" s="67" customFormat="1" ht="15">
      <c r="A46" s="65">
        <v>45</v>
      </c>
      <c r="B46" s="73">
        <v>47</v>
      </c>
      <c r="C46" s="31">
        <v>205239</v>
      </c>
      <c r="D46" s="73" t="s">
        <v>137</v>
      </c>
      <c r="E46" s="31">
        <v>1989</v>
      </c>
      <c r="F46" s="31" t="s">
        <v>13</v>
      </c>
      <c r="G46" s="31" t="s">
        <v>505</v>
      </c>
      <c r="H46" s="29"/>
      <c r="I46" s="32">
        <v>38</v>
      </c>
      <c r="J46" s="63">
        <v>62.54</v>
      </c>
      <c r="K46" s="73">
        <f t="shared" si="3"/>
        <v>0</v>
      </c>
      <c r="L46" s="73">
        <f t="shared" si="4"/>
        <v>38</v>
      </c>
      <c r="M46" s="73">
        <f t="shared" si="5"/>
        <v>24.54</v>
      </c>
      <c r="N46" s="73" t="s">
        <v>631</v>
      </c>
      <c r="P46" s="65"/>
    </row>
    <row r="47" spans="1:14" s="67" customFormat="1" ht="15">
      <c r="A47" s="65">
        <v>46</v>
      </c>
      <c r="B47" s="31">
        <v>43</v>
      </c>
      <c r="C47" s="31">
        <v>538284</v>
      </c>
      <c r="D47" s="68" t="s">
        <v>68</v>
      </c>
      <c r="E47" s="31">
        <v>1987</v>
      </c>
      <c r="F47" s="31" t="s">
        <v>11</v>
      </c>
      <c r="G47" s="31" t="s">
        <v>505</v>
      </c>
      <c r="H47" s="29"/>
      <c r="I47" s="32">
        <v>37.12</v>
      </c>
      <c r="J47" s="63">
        <v>62.64</v>
      </c>
      <c r="K47" s="73">
        <f t="shared" si="3"/>
        <v>0</v>
      </c>
      <c r="L47" s="73">
        <f t="shared" si="4"/>
        <v>37.12</v>
      </c>
      <c r="M47" s="73">
        <f t="shared" si="5"/>
        <v>25.520000000000003</v>
      </c>
      <c r="N47" s="73" t="s">
        <v>631</v>
      </c>
    </row>
    <row r="48" spans="1:16" s="67" customFormat="1" ht="15">
      <c r="A48" s="65">
        <v>47</v>
      </c>
      <c r="B48" s="31">
        <v>58</v>
      </c>
      <c r="C48" s="31">
        <v>565320</v>
      </c>
      <c r="D48" s="68" t="s">
        <v>80</v>
      </c>
      <c r="E48" s="31">
        <v>1988</v>
      </c>
      <c r="F48" s="31" t="s">
        <v>14</v>
      </c>
      <c r="G48" s="31" t="s">
        <v>613</v>
      </c>
      <c r="H48" s="29">
        <v>18.42</v>
      </c>
      <c r="I48" s="32">
        <v>37.09</v>
      </c>
      <c r="J48" s="63">
        <v>62.76</v>
      </c>
      <c r="K48" s="73">
        <f t="shared" si="3"/>
        <v>18.42</v>
      </c>
      <c r="L48" s="73">
        <f t="shared" si="4"/>
        <v>18.67</v>
      </c>
      <c r="M48" s="73">
        <f t="shared" si="5"/>
        <v>25.669999999999995</v>
      </c>
      <c r="P48" s="65"/>
    </row>
    <row r="49" spans="1:13" ht="15">
      <c r="A49" s="65">
        <v>48</v>
      </c>
      <c r="B49" s="31">
        <v>51</v>
      </c>
      <c r="C49" s="31">
        <v>537792</v>
      </c>
      <c r="D49" s="68" t="s">
        <v>142</v>
      </c>
      <c r="E49" s="31">
        <v>1985</v>
      </c>
      <c r="F49" s="31" t="s">
        <v>11</v>
      </c>
      <c r="G49" s="31" t="s">
        <v>588</v>
      </c>
      <c r="H49" s="29">
        <v>19.25</v>
      </c>
      <c r="I49" s="32">
        <v>38.46</v>
      </c>
      <c r="J49" s="63">
        <v>63.92</v>
      </c>
      <c r="K49" s="73">
        <f t="shared" si="3"/>
        <v>19.25</v>
      </c>
      <c r="L49" s="73">
        <f t="shared" si="4"/>
        <v>19.21</v>
      </c>
      <c r="M49" s="73">
        <f t="shared" si="5"/>
        <v>25.46</v>
      </c>
    </row>
    <row r="50" spans="1:13" ht="15">
      <c r="A50" s="65">
        <v>49</v>
      </c>
      <c r="B50" s="31">
        <v>9</v>
      </c>
      <c r="C50" s="73">
        <v>206279</v>
      </c>
      <c r="D50" s="73" t="s">
        <v>125</v>
      </c>
      <c r="E50" s="73">
        <v>1990</v>
      </c>
      <c r="F50" s="73" t="s">
        <v>13</v>
      </c>
      <c r="G50" s="73" t="s">
        <v>502</v>
      </c>
      <c r="H50" s="33">
        <v>26.59</v>
      </c>
      <c r="I50" s="71">
        <v>44.78</v>
      </c>
      <c r="J50" s="51">
        <v>67.88</v>
      </c>
      <c r="K50" s="73">
        <f t="shared" si="3"/>
        <v>26.59</v>
      </c>
      <c r="L50" s="73">
        <f t="shared" si="4"/>
        <v>18.19</v>
      </c>
      <c r="M50" s="73">
        <f t="shared" si="5"/>
        <v>23.099999999999994</v>
      </c>
    </row>
    <row r="51" spans="1:13" ht="15">
      <c r="A51" s="65" t="s">
        <v>250</v>
      </c>
      <c r="B51" s="31">
        <v>55</v>
      </c>
      <c r="C51" s="31">
        <v>506399</v>
      </c>
      <c r="D51" s="68" t="s">
        <v>65</v>
      </c>
      <c r="E51" s="31">
        <v>1992</v>
      </c>
      <c r="F51" s="31" t="s">
        <v>3</v>
      </c>
      <c r="G51" s="31" t="s">
        <v>503</v>
      </c>
      <c r="H51" s="29">
        <v>19.42</v>
      </c>
      <c r="I51" s="32">
        <v>39.69</v>
      </c>
      <c r="J51" s="101">
        <v>64.09</v>
      </c>
      <c r="K51" s="73">
        <f t="shared" si="3"/>
        <v>19.42</v>
      </c>
      <c r="L51" s="73">
        <f t="shared" si="4"/>
        <v>20.269999999999996</v>
      </c>
      <c r="M51" s="73">
        <f t="shared" si="5"/>
        <v>24.400000000000006</v>
      </c>
    </row>
    <row r="52" spans="1:14" ht="15">
      <c r="A52" s="65" t="s">
        <v>7</v>
      </c>
      <c r="B52" s="67">
        <v>7</v>
      </c>
      <c r="C52" s="73">
        <v>206001</v>
      </c>
      <c r="D52" s="68" t="s">
        <v>26</v>
      </c>
      <c r="E52" s="73">
        <v>1984</v>
      </c>
      <c r="F52" s="73" t="s">
        <v>13</v>
      </c>
      <c r="G52" s="73" t="s">
        <v>504</v>
      </c>
      <c r="H52" s="33">
        <v>17.38</v>
      </c>
      <c r="I52" s="34"/>
      <c r="J52" s="55" t="s">
        <v>627</v>
      </c>
      <c r="K52" s="73">
        <f t="shared" si="3"/>
        <v>17.38</v>
      </c>
      <c r="L52" s="73"/>
      <c r="M52" s="73"/>
      <c r="N52" s="31" t="s">
        <v>631</v>
      </c>
    </row>
    <row r="53" spans="1:13" ht="15">
      <c r="A53" s="65" t="s">
        <v>7</v>
      </c>
      <c r="B53" s="67">
        <v>35</v>
      </c>
      <c r="C53" s="31">
        <v>516280</v>
      </c>
      <c r="D53" s="68" t="s">
        <v>85</v>
      </c>
      <c r="E53" s="31">
        <v>1993</v>
      </c>
      <c r="F53" s="31" t="s">
        <v>8</v>
      </c>
      <c r="G53" s="31" t="s">
        <v>504</v>
      </c>
      <c r="H53" s="29">
        <v>18.49</v>
      </c>
      <c r="I53" s="32">
        <v>36.63</v>
      </c>
      <c r="J53" s="63" t="s">
        <v>627</v>
      </c>
      <c r="K53" s="73">
        <f t="shared" si="3"/>
        <v>18.49</v>
      </c>
      <c r="L53" s="73">
        <f>+I53-H53</f>
        <v>18.140000000000004</v>
      </c>
      <c r="M53" s="73"/>
    </row>
    <row r="54" spans="1:14" ht="15">
      <c r="A54" s="65" t="s">
        <v>7</v>
      </c>
      <c r="B54" s="67">
        <v>36</v>
      </c>
      <c r="C54" s="31">
        <v>55977</v>
      </c>
      <c r="D54" s="68" t="s">
        <v>481</v>
      </c>
      <c r="E54" s="31">
        <v>1989</v>
      </c>
      <c r="F54" s="31" t="s">
        <v>5</v>
      </c>
      <c r="G54" s="31" t="s">
        <v>504</v>
      </c>
      <c r="J54" s="63" t="s">
        <v>627</v>
      </c>
      <c r="K54" s="73"/>
      <c r="L54" s="73"/>
      <c r="M54" s="73"/>
      <c r="N54" s="31" t="s">
        <v>631</v>
      </c>
    </row>
    <row r="55" spans="1:14" ht="15">
      <c r="A55" s="65" t="s">
        <v>7</v>
      </c>
      <c r="B55" s="67">
        <v>44</v>
      </c>
      <c r="C55" s="31">
        <v>515733</v>
      </c>
      <c r="D55" s="68" t="s">
        <v>136</v>
      </c>
      <c r="E55" s="31">
        <v>1985</v>
      </c>
      <c r="F55" s="31" t="s">
        <v>8</v>
      </c>
      <c r="G55" s="31" t="s">
        <v>588</v>
      </c>
      <c r="J55" s="63" t="s">
        <v>627</v>
      </c>
      <c r="K55" s="73">
        <f>+H55</f>
        <v>0</v>
      </c>
      <c r="L55" s="73">
        <f>+I55-H55</f>
        <v>0</v>
      </c>
      <c r="M55" s="73"/>
      <c r="N55" s="31" t="s">
        <v>631</v>
      </c>
    </row>
    <row r="56" spans="1:14" ht="15">
      <c r="A56" s="65" t="s">
        <v>7</v>
      </c>
      <c r="B56" s="67">
        <v>49</v>
      </c>
      <c r="C56" s="31">
        <v>107068</v>
      </c>
      <c r="D56" s="68" t="s">
        <v>134</v>
      </c>
      <c r="E56" s="31">
        <v>1991</v>
      </c>
      <c r="F56" s="31" t="s">
        <v>9</v>
      </c>
      <c r="G56" s="31" t="s">
        <v>505</v>
      </c>
      <c r="J56" s="63" t="s">
        <v>627</v>
      </c>
      <c r="K56" s="73">
        <f>+H56</f>
        <v>0</v>
      </c>
      <c r="L56" s="73">
        <f>+I56-H56</f>
        <v>0</v>
      </c>
      <c r="M56" s="73"/>
      <c r="N56" s="31" t="s">
        <v>631</v>
      </c>
    </row>
    <row r="57" spans="1:13" ht="15">
      <c r="A57" s="65" t="s">
        <v>7</v>
      </c>
      <c r="B57" s="67">
        <v>53</v>
      </c>
      <c r="C57" s="31">
        <v>206355</v>
      </c>
      <c r="D57" s="68" t="s">
        <v>54</v>
      </c>
      <c r="E57" s="31">
        <v>1991</v>
      </c>
      <c r="F57" s="31" t="s">
        <v>13</v>
      </c>
      <c r="G57" s="31" t="s">
        <v>505</v>
      </c>
      <c r="H57" s="29">
        <v>18.32</v>
      </c>
      <c r="I57" s="32">
        <v>36.59</v>
      </c>
      <c r="J57" s="63" t="s">
        <v>627</v>
      </c>
      <c r="K57" s="73">
        <f>+H57</f>
        <v>18.32</v>
      </c>
      <c r="L57" s="73">
        <f>+I57-H57</f>
        <v>18.270000000000003</v>
      </c>
      <c r="M57" s="73"/>
    </row>
    <row r="58" spans="1:13" ht="15">
      <c r="A58" s="65" t="s">
        <v>7</v>
      </c>
      <c r="B58" s="67">
        <v>54</v>
      </c>
      <c r="C58" s="31">
        <v>206174</v>
      </c>
      <c r="D58" s="49" t="s">
        <v>339</v>
      </c>
      <c r="E58" s="31">
        <v>1987</v>
      </c>
      <c r="F58" s="31" t="s">
        <v>13</v>
      </c>
      <c r="G58" s="31" t="s">
        <v>505</v>
      </c>
      <c r="H58" s="29">
        <v>18.33</v>
      </c>
      <c r="I58" s="32">
        <v>36.57</v>
      </c>
      <c r="J58" s="63" t="s">
        <v>627</v>
      </c>
      <c r="K58" s="73">
        <f>+H58</f>
        <v>18.33</v>
      </c>
      <c r="L58" s="73">
        <f>+I58-H58</f>
        <v>18.240000000000002</v>
      </c>
      <c r="M58" s="73"/>
    </row>
    <row r="59" spans="1:13" ht="15">
      <c r="A59" s="65" t="s">
        <v>7</v>
      </c>
      <c r="B59" s="67">
        <v>59</v>
      </c>
      <c r="C59" s="31">
        <v>297171</v>
      </c>
      <c r="D59" s="49" t="s">
        <v>478</v>
      </c>
      <c r="E59" s="31">
        <v>1988</v>
      </c>
      <c r="F59" s="31" t="s">
        <v>10</v>
      </c>
      <c r="G59" s="31" t="s">
        <v>575</v>
      </c>
      <c r="H59" s="29">
        <v>18.31</v>
      </c>
      <c r="I59" s="32">
        <v>36.28</v>
      </c>
      <c r="J59" s="63" t="s">
        <v>627</v>
      </c>
      <c r="K59" s="73">
        <f>+H59</f>
        <v>18.31</v>
      </c>
      <c r="L59" s="73">
        <f>+I59-H59</f>
        <v>17.970000000000002</v>
      </c>
      <c r="M59" s="73"/>
    </row>
    <row r="60" spans="1:13" ht="15">
      <c r="A60" s="65" t="s">
        <v>7</v>
      </c>
      <c r="B60" s="67">
        <v>61</v>
      </c>
      <c r="C60" s="31">
        <v>106825</v>
      </c>
      <c r="D60" s="68" t="s">
        <v>52</v>
      </c>
      <c r="E60" s="31">
        <v>1988</v>
      </c>
      <c r="F60" s="31" t="s">
        <v>9</v>
      </c>
      <c r="G60" s="31" t="s">
        <v>502</v>
      </c>
      <c r="J60" s="63" t="s">
        <v>627</v>
      </c>
      <c r="K60" s="73"/>
      <c r="L60" s="73"/>
      <c r="M60" s="73"/>
    </row>
    <row r="61" spans="1:13" ht="15">
      <c r="A61" s="65" t="s">
        <v>7</v>
      </c>
      <c r="B61" s="67">
        <v>63</v>
      </c>
      <c r="C61" s="31">
        <v>155728</v>
      </c>
      <c r="D61" s="35" t="s">
        <v>623</v>
      </c>
      <c r="E61" s="31">
        <v>1992</v>
      </c>
      <c r="F61" s="31" t="s">
        <v>4</v>
      </c>
      <c r="G61" s="31" t="s">
        <v>507</v>
      </c>
      <c r="H61" s="29">
        <v>35.69</v>
      </c>
      <c r="J61" s="63" t="s">
        <v>627</v>
      </c>
      <c r="K61" s="73">
        <f>+H61</f>
        <v>35.69</v>
      </c>
      <c r="L61" s="73"/>
      <c r="M61" s="73"/>
    </row>
    <row r="62" spans="1:13" ht="15">
      <c r="A62" s="65" t="s">
        <v>7</v>
      </c>
      <c r="B62" s="67">
        <v>64</v>
      </c>
      <c r="C62" s="31">
        <v>415128</v>
      </c>
      <c r="D62" s="49" t="s">
        <v>324</v>
      </c>
      <c r="E62" s="31">
        <v>1986</v>
      </c>
      <c r="F62" s="31" t="s">
        <v>319</v>
      </c>
      <c r="G62" s="31" t="s">
        <v>504</v>
      </c>
      <c r="J62" s="63" t="s">
        <v>627</v>
      </c>
      <c r="K62" s="73"/>
      <c r="L62" s="73"/>
      <c r="M62" s="73"/>
    </row>
    <row r="63" spans="1:13" ht="15">
      <c r="A63" s="65" t="s">
        <v>354</v>
      </c>
      <c r="B63" s="67">
        <v>16</v>
      </c>
      <c r="C63" s="73">
        <v>537544</v>
      </c>
      <c r="D63" s="68" t="s">
        <v>39</v>
      </c>
      <c r="E63" s="73">
        <v>1984</v>
      </c>
      <c r="F63" s="73" t="s">
        <v>11</v>
      </c>
      <c r="G63" s="73" t="s">
        <v>504</v>
      </c>
      <c r="H63" s="33"/>
      <c r="I63" s="71"/>
      <c r="J63" s="91" t="s">
        <v>628</v>
      </c>
      <c r="K63" s="73"/>
      <c r="L63" s="73"/>
      <c r="M63" s="73"/>
    </row>
    <row r="64" spans="1:13" ht="15">
      <c r="A64" s="65" t="s">
        <v>354</v>
      </c>
      <c r="B64" s="67">
        <v>56</v>
      </c>
      <c r="C64" s="31">
        <v>516109</v>
      </c>
      <c r="D64" s="49" t="s">
        <v>330</v>
      </c>
      <c r="E64" s="31">
        <v>1990</v>
      </c>
      <c r="F64" s="31" t="s">
        <v>8</v>
      </c>
      <c r="G64" s="31" t="s">
        <v>504</v>
      </c>
      <c r="J64" s="90" t="s">
        <v>628</v>
      </c>
      <c r="K64" s="73"/>
      <c r="L64" s="73"/>
      <c r="M64" s="73"/>
    </row>
    <row r="65" spans="1:13" ht="15">
      <c r="A65" s="65" t="s">
        <v>354</v>
      </c>
      <c r="B65" s="67">
        <v>60</v>
      </c>
      <c r="C65" s="31">
        <v>385041</v>
      </c>
      <c r="D65" s="68" t="s">
        <v>485</v>
      </c>
      <c r="E65" s="31">
        <v>1990</v>
      </c>
      <c r="F65" s="31" t="s">
        <v>110</v>
      </c>
      <c r="G65" s="31" t="s">
        <v>506</v>
      </c>
      <c r="J65" s="90" t="s">
        <v>628</v>
      </c>
      <c r="K65" s="73"/>
      <c r="L65" s="73"/>
      <c r="M65" s="73"/>
    </row>
    <row r="66" spans="10:13" ht="15">
      <c r="J66" s="63"/>
      <c r="K66" s="73"/>
      <c r="L66" s="73"/>
      <c r="M66" s="73"/>
    </row>
    <row r="67" spans="10:13" ht="15">
      <c r="J67" s="63"/>
      <c r="K67" s="73"/>
      <c r="L67" s="73"/>
      <c r="M67" s="73"/>
    </row>
    <row r="68" spans="1:13" ht="15">
      <c r="A68" s="95" t="s">
        <v>592</v>
      </c>
      <c r="B68" s="95"/>
      <c r="C68" s="95"/>
      <c r="D68" s="87" t="s">
        <v>624</v>
      </c>
      <c r="E68" s="58" t="s">
        <v>597</v>
      </c>
      <c r="J68" s="63"/>
      <c r="K68" s="73"/>
      <c r="L68" s="73"/>
      <c r="M68" s="73"/>
    </row>
    <row r="69" spans="10:13" ht="15">
      <c r="J69" s="63"/>
      <c r="K69" s="73"/>
      <c r="L69" s="73"/>
      <c r="M69" s="73"/>
    </row>
    <row r="70" spans="10:13" ht="15">
      <c r="J70" s="63"/>
      <c r="K70" s="73"/>
      <c r="L70" s="73"/>
      <c r="M70" s="73"/>
    </row>
    <row r="71" spans="10:13" ht="15">
      <c r="J71" s="63"/>
      <c r="K71" s="73"/>
      <c r="L71" s="73"/>
      <c r="M71" s="73"/>
    </row>
    <row r="72" spans="4:13" ht="15">
      <c r="D72" s="69" t="s">
        <v>509</v>
      </c>
      <c r="J72" s="63"/>
      <c r="K72" s="73"/>
      <c r="L72" s="73"/>
      <c r="M72" s="73"/>
    </row>
    <row r="73" spans="4:13" ht="15">
      <c r="D73" s="35" t="s">
        <v>510</v>
      </c>
      <c r="J73" s="63"/>
      <c r="K73" s="73"/>
      <c r="L73" s="73"/>
      <c r="M73" s="73"/>
    </row>
    <row r="74" spans="10:13" ht="15">
      <c r="J74" s="63"/>
      <c r="K74" s="73"/>
      <c r="L74" s="73"/>
      <c r="M74" s="73"/>
    </row>
    <row r="75" spans="10:13" ht="15">
      <c r="J75" s="63"/>
      <c r="K75" s="73"/>
      <c r="L75" s="73"/>
      <c r="M75" s="73"/>
    </row>
    <row r="76" spans="10:13" ht="15">
      <c r="J76" s="63"/>
      <c r="K76" s="73"/>
      <c r="L76" s="73"/>
      <c r="M76" s="73"/>
    </row>
    <row r="77" spans="10:13" ht="15">
      <c r="J77" s="63"/>
      <c r="K77" s="73"/>
      <c r="L77" s="73"/>
      <c r="M77" s="73"/>
    </row>
    <row r="78" spans="11:13" ht="15">
      <c r="K78" s="73"/>
      <c r="L78" s="73"/>
      <c r="M78" s="73"/>
    </row>
    <row r="79" spans="11:13" ht="15">
      <c r="K79" s="73"/>
      <c r="L79" s="73"/>
      <c r="M79" s="73"/>
    </row>
  </sheetData>
  <sheetProtection/>
  <mergeCells count="1">
    <mergeCell ref="A68:C6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1" bestFit="1" customWidth="1"/>
    <col min="2" max="2" width="3.8515625" style="31" bestFit="1" customWidth="1"/>
    <col min="3" max="3" width="4.00390625" style="31" bestFit="1" customWidth="1"/>
    <col min="4" max="4" width="7.7109375" style="49" bestFit="1" customWidth="1"/>
    <col min="5" max="5" width="27.8515625" style="31" bestFit="1" customWidth="1"/>
    <col min="6" max="6" width="5.140625" style="31" bestFit="1" customWidth="1"/>
    <col min="7" max="7" width="7.140625" style="31" customWidth="1"/>
    <col min="8" max="8" width="10.28125" style="32" bestFit="1" customWidth="1"/>
    <col min="9" max="9" width="8.57421875" style="66" bestFit="1" customWidth="1"/>
    <col min="10" max="10" width="6.8515625" style="32" bestFit="1" customWidth="1"/>
    <col min="11" max="11" width="6.8515625" style="31" customWidth="1"/>
    <col min="12" max="15" width="9.140625" style="31" customWidth="1"/>
    <col min="16" max="16" width="9.140625" style="84" customWidth="1"/>
    <col min="17" max="17" width="9.28125" style="31" customWidth="1"/>
    <col min="18" max="16384" width="9.140625" style="31" customWidth="1"/>
  </cols>
  <sheetData>
    <row r="1" spans="1:18" s="42" customFormat="1" ht="15.75" thickBot="1">
      <c r="A1" s="42" t="s">
        <v>492</v>
      </c>
      <c r="B1" s="42" t="s">
        <v>617</v>
      </c>
      <c r="C1" s="42" t="s">
        <v>493</v>
      </c>
      <c r="D1" s="42" t="s">
        <v>494</v>
      </c>
      <c r="E1" s="43" t="s">
        <v>495</v>
      </c>
      <c r="F1" s="42" t="s">
        <v>496</v>
      </c>
      <c r="G1" s="42" t="s">
        <v>20</v>
      </c>
      <c r="H1" s="42" t="s">
        <v>497</v>
      </c>
      <c r="I1" s="77" t="s">
        <v>618</v>
      </c>
      <c r="J1" s="42" t="s">
        <v>498</v>
      </c>
      <c r="K1" s="42" t="s">
        <v>519</v>
      </c>
      <c r="L1" s="78" t="s">
        <v>0</v>
      </c>
      <c r="M1" s="43" t="s">
        <v>499</v>
      </c>
      <c r="N1" s="43" t="s">
        <v>500</v>
      </c>
      <c r="O1" s="43" t="s">
        <v>619</v>
      </c>
      <c r="P1" s="78" t="s">
        <v>620</v>
      </c>
      <c r="Q1" s="76" t="s">
        <v>616</v>
      </c>
      <c r="R1" s="46" t="s">
        <v>501</v>
      </c>
    </row>
    <row r="2" spans="1:17" ht="15.75" customHeight="1" thickTop="1">
      <c r="A2" s="65">
        <v>1</v>
      </c>
      <c r="B2" s="65">
        <v>3</v>
      </c>
      <c r="C2" s="73">
        <v>2</v>
      </c>
      <c r="D2" s="56">
        <v>55590</v>
      </c>
      <c r="E2" s="73" t="s">
        <v>120</v>
      </c>
      <c r="F2" s="57">
        <v>1981</v>
      </c>
      <c r="G2" s="67" t="s">
        <v>5</v>
      </c>
      <c r="H2" s="92" t="s">
        <v>503</v>
      </c>
      <c r="I2" s="63">
        <v>57.16</v>
      </c>
      <c r="J2" s="81">
        <v>74.48</v>
      </c>
      <c r="K2" s="82">
        <v>92.07</v>
      </c>
      <c r="L2" s="63">
        <v>115.19</v>
      </c>
      <c r="M2" s="68">
        <f aca="true" t="shared" si="0" ref="M2:M25">+J2-I32</f>
        <v>74.48</v>
      </c>
      <c r="N2" s="68">
        <f aca="true" t="shared" si="1" ref="N2:N21">+K2-J2</f>
        <v>17.58999999999999</v>
      </c>
      <c r="O2" s="68">
        <f aca="true" t="shared" si="2" ref="O2:O21">+L2-K2</f>
        <v>23.120000000000005</v>
      </c>
      <c r="P2" s="80">
        <f aca="true" t="shared" si="3" ref="P2:P21">+L2-I2</f>
        <v>58.03</v>
      </c>
      <c r="Q2" s="65">
        <v>100</v>
      </c>
    </row>
    <row r="3" spans="1:18" ht="15">
      <c r="A3" s="65">
        <v>2</v>
      </c>
      <c r="B3" s="65">
        <v>2</v>
      </c>
      <c r="C3" s="75">
        <v>12</v>
      </c>
      <c r="D3" s="73">
        <v>705287</v>
      </c>
      <c r="E3" s="68" t="s">
        <v>55</v>
      </c>
      <c r="F3" s="73">
        <v>1984</v>
      </c>
      <c r="G3" s="73" t="s">
        <v>2</v>
      </c>
      <c r="H3" s="50" t="s">
        <v>506</v>
      </c>
      <c r="I3" s="51">
        <v>56.72</v>
      </c>
      <c r="J3" s="82">
        <v>74.29</v>
      </c>
      <c r="K3" s="85">
        <v>92.3</v>
      </c>
      <c r="L3" s="65">
        <v>115.87</v>
      </c>
      <c r="M3" s="68">
        <f t="shared" si="0"/>
        <v>74.29</v>
      </c>
      <c r="N3" s="68">
        <f t="shared" si="1"/>
        <v>18.00999999999999</v>
      </c>
      <c r="O3" s="68">
        <f t="shared" si="2"/>
        <v>23.570000000000007</v>
      </c>
      <c r="P3" s="80">
        <f t="shared" si="3"/>
        <v>59.150000000000006</v>
      </c>
      <c r="Q3" s="65">
        <v>80</v>
      </c>
      <c r="R3" s="39"/>
    </row>
    <row r="4" spans="1:17" ht="15">
      <c r="A4" s="65">
        <v>3</v>
      </c>
      <c r="B4" s="65">
        <v>4</v>
      </c>
      <c r="C4" s="73">
        <v>3</v>
      </c>
      <c r="D4" s="73">
        <v>185140</v>
      </c>
      <c r="E4" s="68" t="s">
        <v>23</v>
      </c>
      <c r="F4" s="73">
        <v>1980</v>
      </c>
      <c r="G4" s="73" t="s">
        <v>18</v>
      </c>
      <c r="H4" s="50" t="s">
        <v>505</v>
      </c>
      <c r="I4" s="51">
        <v>57.43</v>
      </c>
      <c r="J4" s="82">
        <v>74.5</v>
      </c>
      <c r="K4" s="85">
        <v>93.14</v>
      </c>
      <c r="L4" s="65">
        <v>116.97</v>
      </c>
      <c r="M4" s="68">
        <f t="shared" si="0"/>
        <v>74.5</v>
      </c>
      <c r="N4" s="68">
        <f t="shared" si="1"/>
        <v>18.64</v>
      </c>
      <c r="O4" s="68">
        <f t="shared" si="2"/>
        <v>23.83</v>
      </c>
      <c r="P4" s="80">
        <f t="shared" si="3"/>
        <v>59.54</v>
      </c>
      <c r="Q4" s="65">
        <v>60</v>
      </c>
    </row>
    <row r="5" spans="1:17" ht="15">
      <c r="A5" s="65">
        <v>4</v>
      </c>
      <c r="B5" s="65">
        <v>16</v>
      </c>
      <c r="C5" s="73">
        <v>18</v>
      </c>
      <c r="D5" s="31">
        <v>296259</v>
      </c>
      <c r="E5" s="68" t="s">
        <v>24</v>
      </c>
      <c r="F5" s="31">
        <v>1983</v>
      </c>
      <c r="G5" s="31" t="s">
        <v>10</v>
      </c>
      <c r="H5" s="74" t="s">
        <v>502</v>
      </c>
      <c r="I5" s="63">
        <v>59.22</v>
      </c>
      <c r="J5" s="81">
        <v>76.45</v>
      </c>
      <c r="K5" s="85">
        <v>94.1</v>
      </c>
      <c r="L5" s="65">
        <v>117.6</v>
      </c>
      <c r="M5" s="68">
        <f t="shared" si="0"/>
        <v>76.45</v>
      </c>
      <c r="N5" s="68">
        <f t="shared" si="1"/>
        <v>17.64999999999999</v>
      </c>
      <c r="O5" s="68">
        <f t="shared" si="2"/>
        <v>23.5</v>
      </c>
      <c r="P5" s="80">
        <f t="shared" si="3"/>
        <v>58.379999999999995</v>
      </c>
      <c r="Q5" s="65">
        <v>50</v>
      </c>
    </row>
    <row r="6" spans="1:17" ht="15">
      <c r="A6" s="65">
        <v>5</v>
      </c>
      <c r="B6" s="65">
        <v>8</v>
      </c>
      <c r="C6" s="31">
        <v>1</v>
      </c>
      <c r="D6" s="73">
        <v>155415</v>
      </c>
      <c r="E6" s="68" t="s">
        <v>78</v>
      </c>
      <c r="F6" s="73">
        <v>1985</v>
      </c>
      <c r="G6" s="73" t="s">
        <v>4</v>
      </c>
      <c r="H6" s="50" t="s">
        <v>504</v>
      </c>
      <c r="I6" s="51">
        <v>58.28</v>
      </c>
      <c r="J6" s="82">
        <v>76.08</v>
      </c>
      <c r="K6" s="82">
        <v>94.21</v>
      </c>
      <c r="L6" s="65">
        <v>117.82</v>
      </c>
      <c r="M6" s="68">
        <f t="shared" si="0"/>
        <v>76.08</v>
      </c>
      <c r="N6" s="68">
        <f t="shared" si="1"/>
        <v>18.129999999999995</v>
      </c>
      <c r="O6" s="68">
        <f t="shared" si="2"/>
        <v>23.61</v>
      </c>
      <c r="P6" s="80">
        <f t="shared" si="3"/>
        <v>59.53999999999999</v>
      </c>
      <c r="Q6" s="65">
        <v>45</v>
      </c>
    </row>
    <row r="7" spans="1:17" ht="15">
      <c r="A7" s="65">
        <v>6</v>
      </c>
      <c r="B7" s="65">
        <v>6</v>
      </c>
      <c r="C7" s="31">
        <v>5</v>
      </c>
      <c r="D7" s="73">
        <v>55838</v>
      </c>
      <c r="E7" s="68" t="s">
        <v>27</v>
      </c>
      <c r="F7" s="73">
        <v>1986</v>
      </c>
      <c r="G7" s="73" t="s">
        <v>5</v>
      </c>
      <c r="H7" s="50" t="s">
        <v>503</v>
      </c>
      <c r="I7" s="51">
        <v>57.98</v>
      </c>
      <c r="J7" s="82">
        <v>75.29</v>
      </c>
      <c r="K7" s="82">
        <v>93.57</v>
      </c>
      <c r="L7" s="65">
        <v>117.95</v>
      </c>
      <c r="M7" s="68">
        <f t="shared" si="0"/>
        <v>75.29</v>
      </c>
      <c r="N7" s="68">
        <f t="shared" si="1"/>
        <v>18.279999999999987</v>
      </c>
      <c r="O7" s="68">
        <f t="shared" si="2"/>
        <v>24.38000000000001</v>
      </c>
      <c r="P7" s="80">
        <f t="shared" si="3"/>
        <v>59.970000000000006</v>
      </c>
      <c r="Q7" s="65">
        <v>40</v>
      </c>
    </row>
    <row r="8" spans="1:17" ht="15">
      <c r="A8" s="65">
        <v>7</v>
      </c>
      <c r="B8" s="65">
        <v>19</v>
      </c>
      <c r="C8" s="73">
        <v>31</v>
      </c>
      <c r="D8" s="73">
        <v>105269</v>
      </c>
      <c r="E8" s="68" t="s">
        <v>57</v>
      </c>
      <c r="F8" s="73">
        <v>1989</v>
      </c>
      <c r="G8" s="73" t="s">
        <v>9</v>
      </c>
      <c r="H8" s="50" t="s">
        <v>502</v>
      </c>
      <c r="I8" s="51">
        <v>59.47</v>
      </c>
      <c r="J8" s="81">
        <v>76.69</v>
      </c>
      <c r="K8" s="82">
        <v>94.58</v>
      </c>
      <c r="L8" s="65">
        <v>118.05</v>
      </c>
      <c r="M8" s="68">
        <f t="shared" si="0"/>
        <v>76.69</v>
      </c>
      <c r="N8" s="68">
        <f t="shared" si="1"/>
        <v>17.89</v>
      </c>
      <c r="O8" s="68">
        <f t="shared" si="2"/>
        <v>23.47</v>
      </c>
      <c r="P8" s="80">
        <f t="shared" si="3"/>
        <v>58.58</v>
      </c>
      <c r="Q8" s="65">
        <v>36</v>
      </c>
    </row>
    <row r="9" spans="1:17" ht="15" customHeight="1">
      <c r="A9" s="65">
        <v>8</v>
      </c>
      <c r="B9" s="65">
        <v>1</v>
      </c>
      <c r="C9" s="73">
        <v>6</v>
      </c>
      <c r="D9" s="31">
        <v>505760</v>
      </c>
      <c r="E9" s="68" t="s">
        <v>28</v>
      </c>
      <c r="F9" s="31">
        <v>1986</v>
      </c>
      <c r="G9" s="31" t="s">
        <v>3</v>
      </c>
      <c r="H9" s="74" t="s">
        <v>502</v>
      </c>
      <c r="I9" s="63">
        <v>56.51</v>
      </c>
      <c r="J9" s="82">
        <v>73.63</v>
      </c>
      <c r="K9" s="85">
        <v>91.61</v>
      </c>
      <c r="L9" s="65">
        <v>118.1</v>
      </c>
      <c r="M9" s="68">
        <f t="shared" si="0"/>
        <v>73.63</v>
      </c>
      <c r="N9" s="68">
        <f t="shared" si="1"/>
        <v>17.980000000000004</v>
      </c>
      <c r="O9" s="68">
        <f t="shared" si="2"/>
        <v>26.489999999999995</v>
      </c>
      <c r="P9" s="80">
        <f t="shared" si="3"/>
        <v>61.589999999999996</v>
      </c>
      <c r="Q9" s="65">
        <v>32</v>
      </c>
    </row>
    <row r="10" spans="1:17" ht="15">
      <c r="A10" s="65">
        <v>9</v>
      </c>
      <c r="B10" s="65">
        <v>9</v>
      </c>
      <c r="C10" s="73">
        <v>8</v>
      </c>
      <c r="D10" s="31">
        <v>196806</v>
      </c>
      <c r="E10" s="68" t="s">
        <v>88</v>
      </c>
      <c r="F10" s="31">
        <v>1988</v>
      </c>
      <c r="G10" s="31" t="s">
        <v>1</v>
      </c>
      <c r="H10" s="74" t="s">
        <v>506</v>
      </c>
      <c r="I10" s="63">
        <v>58.36</v>
      </c>
      <c r="J10" s="82">
        <v>76.09</v>
      </c>
      <c r="K10" s="71">
        <v>94.12</v>
      </c>
      <c r="L10" s="65">
        <v>118.19</v>
      </c>
      <c r="M10" s="68">
        <f t="shared" si="0"/>
        <v>76.09</v>
      </c>
      <c r="N10" s="68">
        <f t="shared" si="1"/>
        <v>18.03</v>
      </c>
      <c r="O10" s="68">
        <f t="shared" si="2"/>
        <v>24.069999999999993</v>
      </c>
      <c r="P10" s="80">
        <f t="shared" si="3"/>
        <v>59.83</v>
      </c>
      <c r="Q10" s="65">
        <v>29</v>
      </c>
    </row>
    <row r="11" spans="1:17" ht="15">
      <c r="A11" s="65">
        <v>10</v>
      </c>
      <c r="B11" s="65">
        <v>5</v>
      </c>
      <c r="C11" s="73">
        <v>14</v>
      </c>
      <c r="D11" s="73">
        <v>205168</v>
      </c>
      <c r="E11" s="73" t="s">
        <v>123</v>
      </c>
      <c r="F11" s="73">
        <v>1989</v>
      </c>
      <c r="G11" s="73" t="s">
        <v>13</v>
      </c>
      <c r="H11" s="50" t="s">
        <v>505</v>
      </c>
      <c r="I11" s="51">
        <v>57.6</v>
      </c>
      <c r="J11" s="82">
        <v>75.94</v>
      </c>
      <c r="K11" s="82">
        <v>94.3</v>
      </c>
      <c r="L11" s="65">
        <v>118.3</v>
      </c>
      <c r="M11" s="68">
        <f t="shared" si="0"/>
        <v>75.94</v>
      </c>
      <c r="N11" s="68">
        <f t="shared" si="1"/>
        <v>18.36</v>
      </c>
      <c r="O11" s="68">
        <f t="shared" si="2"/>
        <v>24</v>
      </c>
      <c r="P11" s="80">
        <f t="shared" si="3"/>
        <v>60.699999999999996</v>
      </c>
      <c r="Q11" s="65">
        <v>26</v>
      </c>
    </row>
    <row r="12" spans="1:17" ht="15">
      <c r="A12" s="65">
        <v>11</v>
      </c>
      <c r="B12" s="65">
        <v>12</v>
      </c>
      <c r="C12" s="73">
        <v>19</v>
      </c>
      <c r="D12" s="73">
        <v>505679</v>
      </c>
      <c r="E12" s="68" t="s">
        <v>75</v>
      </c>
      <c r="F12" s="73">
        <v>1985</v>
      </c>
      <c r="G12" s="73" t="s">
        <v>3</v>
      </c>
      <c r="H12" s="50" t="s">
        <v>502</v>
      </c>
      <c r="I12" s="51">
        <v>58.82</v>
      </c>
      <c r="J12" s="82">
        <v>77.1</v>
      </c>
      <c r="K12" s="82">
        <v>95.16</v>
      </c>
      <c r="L12" s="65">
        <v>118.76</v>
      </c>
      <c r="M12" s="68">
        <f t="shared" si="0"/>
        <v>77.1</v>
      </c>
      <c r="N12" s="68">
        <f t="shared" si="1"/>
        <v>18.060000000000002</v>
      </c>
      <c r="O12" s="68">
        <f t="shared" si="2"/>
        <v>23.60000000000001</v>
      </c>
      <c r="P12" s="80">
        <f t="shared" si="3"/>
        <v>59.940000000000005</v>
      </c>
      <c r="Q12" s="65">
        <v>24</v>
      </c>
    </row>
    <row r="13" spans="1:17" ht="15">
      <c r="A13" s="65">
        <v>12</v>
      </c>
      <c r="B13" s="65">
        <v>22</v>
      </c>
      <c r="C13" s="73">
        <v>25</v>
      </c>
      <c r="D13" s="31">
        <v>56032</v>
      </c>
      <c r="E13" s="68" t="s">
        <v>58</v>
      </c>
      <c r="F13" s="31">
        <v>1990</v>
      </c>
      <c r="G13" s="31" t="s">
        <v>5</v>
      </c>
      <c r="H13" s="74" t="s">
        <v>503</v>
      </c>
      <c r="I13" s="63">
        <v>59.53</v>
      </c>
      <c r="J13" s="82">
        <v>77.19</v>
      </c>
      <c r="K13" s="85">
        <v>95.68</v>
      </c>
      <c r="L13" s="65">
        <v>119.4</v>
      </c>
      <c r="M13" s="68">
        <f t="shared" si="0"/>
        <v>77.19</v>
      </c>
      <c r="N13" s="68">
        <f t="shared" si="1"/>
        <v>18.49000000000001</v>
      </c>
      <c r="O13" s="68">
        <f t="shared" si="2"/>
        <v>23.72</v>
      </c>
      <c r="P13" s="80">
        <f t="shared" si="3"/>
        <v>59.870000000000005</v>
      </c>
      <c r="Q13" s="65">
        <v>22</v>
      </c>
    </row>
    <row r="14" spans="1:17" ht="15">
      <c r="A14" s="65">
        <v>13</v>
      </c>
      <c r="B14" s="65">
        <v>30</v>
      </c>
      <c r="C14" s="31">
        <v>42</v>
      </c>
      <c r="D14" s="73">
        <v>106961</v>
      </c>
      <c r="E14" s="68" t="s">
        <v>138</v>
      </c>
      <c r="F14" s="73">
        <v>1990</v>
      </c>
      <c r="G14" s="73" t="s">
        <v>9</v>
      </c>
      <c r="H14" s="50" t="s">
        <v>502</v>
      </c>
      <c r="I14" s="51">
        <v>60.38</v>
      </c>
      <c r="J14" s="82">
        <v>77.9</v>
      </c>
      <c r="K14" s="85">
        <v>95.95</v>
      </c>
      <c r="L14" s="65">
        <v>119.76</v>
      </c>
      <c r="M14" s="68">
        <f t="shared" si="0"/>
        <v>77.9</v>
      </c>
      <c r="N14" s="68">
        <f t="shared" si="1"/>
        <v>18.049999999999997</v>
      </c>
      <c r="O14" s="68">
        <f t="shared" si="2"/>
        <v>23.810000000000002</v>
      </c>
      <c r="P14" s="80">
        <f t="shared" si="3"/>
        <v>59.38</v>
      </c>
      <c r="Q14" s="65">
        <v>20</v>
      </c>
    </row>
    <row r="15" spans="1:17" ht="15">
      <c r="A15" s="65">
        <v>14</v>
      </c>
      <c r="B15" s="65">
        <v>23</v>
      </c>
      <c r="C15" s="73">
        <v>28</v>
      </c>
      <c r="D15" s="31">
        <v>206099</v>
      </c>
      <c r="E15" s="68" t="s">
        <v>135</v>
      </c>
      <c r="F15" s="31">
        <v>1986</v>
      </c>
      <c r="G15" s="31" t="s">
        <v>13</v>
      </c>
      <c r="H15" s="74" t="s">
        <v>588</v>
      </c>
      <c r="I15" s="63">
        <v>59.61</v>
      </c>
      <c r="J15" s="82">
        <v>77.13</v>
      </c>
      <c r="K15" s="85">
        <v>95.39</v>
      </c>
      <c r="L15" s="65">
        <v>120.12</v>
      </c>
      <c r="M15" s="68">
        <f t="shared" si="0"/>
        <v>77.13</v>
      </c>
      <c r="N15" s="68">
        <f t="shared" si="1"/>
        <v>18.260000000000005</v>
      </c>
      <c r="O15" s="68">
        <f t="shared" si="2"/>
        <v>24.730000000000004</v>
      </c>
      <c r="P15" s="80">
        <f t="shared" si="3"/>
        <v>60.510000000000005</v>
      </c>
      <c r="Q15" s="65">
        <v>18</v>
      </c>
    </row>
    <row r="16" spans="1:17" ht="15">
      <c r="A16" s="65">
        <v>15</v>
      </c>
      <c r="B16" s="65">
        <v>26</v>
      </c>
      <c r="C16" s="31">
        <v>27</v>
      </c>
      <c r="D16" s="31">
        <v>515997</v>
      </c>
      <c r="E16" s="73" t="s">
        <v>129</v>
      </c>
      <c r="F16" s="31">
        <v>1989</v>
      </c>
      <c r="G16" s="31" t="s">
        <v>8</v>
      </c>
      <c r="H16" s="74" t="s">
        <v>504</v>
      </c>
      <c r="I16" s="63">
        <v>60.15</v>
      </c>
      <c r="J16" s="82">
        <v>77.85</v>
      </c>
      <c r="K16" s="85">
        <v>95.9</v>
      </c>
      <c r="L16" s="65">
        <v>120.26</v>
      </c>
      <c r="M16" s="68">
        <f t="shared" si="0"/>
        <v>77.85</v>
      </c>
      <c r="N16" s="68">
        <f t="shared" si="1"/>
        <v>18.05000000000001</v>
      </c>
      <c r="O16" s="68">
        <f t="shared" si="2"/>
        <v>24.36</v>
      </c>
      <c r="P16" s="80">
        <f t="shared" si="3"/>
        <v>60.11000000000001</v>
      </c>
      <c r="Q16" s="65">
        <v>16</v>
      </c>
    </row>
    <row r="17" spans="1:17" ht="15">
      <c r="A17" s="65">
        <v>16</v>
      </c>
      <c r="B17" s="65">
        <v>18</v>
      </c>
      <c r="C17" s="31">
        <v>21</v>
      </c>
      <c r="D17" s="73">
        <v>295435</v>
      </c>
      <c r="E17" s="68" t="s">
        <v>43</v>
      </c>
      <c r="F17" s="73">
        <v>1980</v>
      </c>
      <c r="G17" s="73" t="s">
        <v>10</v>
      </c>
      <c r="H17" s="50" t="s">
        <v>505</v>
      </c>
      <c r="I17" s="51">
        <v>59.33</v>
      </c>
      <c r="J17" s="82">
        <v>76.73</v>
      </c>
      <c r="K17" s="85">
        <v>95.22</v>
      </c>
      <c r="L17" s="65">
        <v>120.3</v>
      </c>
      <c r="M17" s="68">
        <f t="shared" si="0"/>
        <v>76.73</v>
      </c>
      <c r="N17" s="68">
        <f t="shared" si="1"/>
        <v>18.489999999999995</v>
      </c>
      <c r="O17" s="68">
        <f t="shared" si="2"/>
        <v>25.08</v>
      </c>
      <c r="P17" s="80">
        <f t="shared" si="3"/>
        <v>60.97</v>
      </c>
      <c r="Q17" s="65">
        <v>15</v>
      </c>
    </row>
    <row r="18" spans="1:17" ht="15">
      <c r="A18" s="65">
        <v>17</v>
      </c>
      <c r="B18" s="65">
        <v>29</v>
      </c>
      <c r="C18" s="73">
        <v>34</v>
      </c>
      <c r="D18" s="31">
        <v>516005</v>
      </c>
      <c r="E18" s="68" t="s">
        <v>480</v>
      </c>
      <c r="F18" s="31">
        <v>1989</v>
      </c>
      <c r="G18" s="31" t="s">
        <v>8</v>
      </c>
      <c r="H18" s="74" t="s">
        <v>503</v>
      </c>
      <c r="I18" s="63">
        <v>60.29</v>
      </c>
      <c r="J18" s="82">
        <v>77.75</v>
      </c>
      <c r="K18" s="85">
        <v>96.54</v>
      </c>
      <c r="L18" s="65">
        <v>120.63</v>
      </c>
      <c r="M18" s="68">
        <f t="shared" si="0"/>
        <v>77.75</v>
      </c>
      <c r="N18" s="68">
        <f t="shared" si="1"/>
        <v>18.790000000000006</v>
      </c>
      <c r="O18" s="68">
        <f t="shared" si="2"/>
        <v>24.08999999999999</v>
      </c>
      <c r="P18" s="80">
        <f t="shared" si="3"/>
        <v>60.339999999999996</v>
      </c>
      <c r="Q18" s="65">
        <v>14</v>
      </c>
    </row>
    <row r="19" spans="1:17" ht="15">
      <c r="A19" s="65">
        <v>18</v>
      </c>
      <c r="B19" s="65">
        <v>28</v>
      </c>
      <c r="C19" s="31">
        <v>38</v>
      </c>
      <c r="D19" s="31">
        <v>196725</v>
      </c>
      <c r="E19" s="68" t="s">
        <v>29</v>
      </c>
      <c r="F19" s="31">
        <v>1988</v>
      </c>
      <c r="G19" s="31" t="s">
        <v>1</v>
      </c>
      <c r="H19" s="74" t="s">
        <v>502</v>
      </c>
      <c r="I19" s="63">
        <v>60.28</v>
      </c>
      <c r="J19" s="82">
        <v>77.97</v>
      </c>
      <c r="K19" s="85">
        <v>97</v>
      </c>
      <c r="L19" s="65">
        <v>121.05</v>
      </c>
      <c r="M19" s="68">
        <f t="shared" si="0"/>
        <v>77.97</v>
      </c>
      <c r="N19" s="68">
        <f t="shared" si="1"/>
        <v>19.03</v>
      </c>
      <c r="O19" s="68">
        <f t="shared" si="2"/>
        <v>24.049999999999997</v>
      </c>
      <c r="P19" s="80">
        <f t="shared" si="3"/>
        <v>60.769999999999996</v>
      </c>
      <c r="Q19" s="65">
        <v>13</v>
      </c>
    </row>
    <row r="20" spans="1:17" ht="15">
      <c r="A20" s="65">
        <v>19</v>
      </c>
      <c r="B20" s="65">
        <v>27</v>
      </c>
      <c r="C20" s="31">
        <v>20</v>
      </c>
      <c r="D20" s="68">
        <v>385032</v>
      </c>
      <c r="E20" s="68" t="s">
        <v>122</v>
      </c>
      <c r="F20" s="68">
        <v>1986</v>
      </c>
      <c r="G20" s="68" t="s">
        <v>110</v>
      </c>
      <c r="H20" s="52" t="s">
        <v>507</v>
      </c>
      <c r="I20" s="54">
        <v>60.26</v>
      </c>
      <c r="J20" s="82">
        <v>77.71</v>
      </c>
      <c r="K20" s="71">
        <v>96.41</v>
      </c>
      <c r="L20" s="65">
        <v>121.25</v>
      </c>
      <c r="M20" s="68">
        <f t="shared" si="0"/>
        <v>77.71</v>
      </c>
      <c r="N20" s="68">
        <f t="shared" si="1"/>
        <v>18.700000000000003</v>
      </c>
      <c r="O20" s="68">
        <f t="shared" si="2"/>
        <v>24.840000000000003</v>
      </c>
      <c r="P20" s="80">
        <f t="shared" si="3"/>
        <v>60.99</v>
      </c>
      <c r="Q20" s="65">
        <v>12</v>
      </c>
    </row>
    <row r="21" spans="1:17" ht="15">
      <c r="A21" s="65">
        <v>20</v>
      </c>
      <c r="B21" s="65">
        <v>13</v>
      </c>
      <c r="C21" s="73">
        <v>33</v>
      </c>
      <c r="D21" s="73">
        <v>537772</v>
      </c>
      <c r="E21" s="49" t="s">
        <v>338</v>
      </c>
      <c r="F21" s="73">
        <v>1985</v>
      </c>
      <c r="G21" s="73" t="s">
        <v>11</v>
      </c>
      <c r="H21" s="50" t="s">
        <v>502</v>
      </c>
      <c r="I21" s="55">
        <v>58.85</v>
      </c>
      <c r="J21" s="82">
        <v>78.97</v>
      </c>
      <c r="K21" s="82">
        <v>98.87</v>
      </c>
      <c r="L21" s="65">
        <v>122.92</v>
      </c>
      <c r="M21" s="68">
        <f t="shared" si="0"/>
        <v>78.97</v>
      </c>
      <c r="N21" s="68">
        <f t="shared" si="1"/>
        <v>19.900000000000006</v>
      </c>
      <c r="O21" s="68">
        <f t="shared" si="2"/>
        <v>24.049999999999997</v>
      </c>
      <c r="P21" s="80">
        <f t="shared" si="3"/>
        <v>64.07</v>
      </c>
      <c r="Q21" s="65">
        <v>11</v>
      </c>
    </row>
    <row r="22" spans="1:17" ht="15">
      <c r="A22" s="65" t="s">
        <v>19</v>
      </c>
      <c r="B22" s="65">
        <v>7</v>
      </c>
      <c r="C22" s="73">
        <v>15</v>
      </c>
      <c r="D22" s="73">
        <v>505610</v>
      </c>
      <c r="E22" s="68" t="s">
        <v>126</v>
      </c>
      <c r="F22" s="73">
        <v>1984</v>
      </c>
      <c r="G22" s="73" t="s">
        <v>3</v>
      </c>
      <c r="H22" s="50" t="s">
        <v>505</v>
      </c>
      <c r="I22" s="51">
        <v>57.99</v>
      </c>
      <c r="J22" s="82">
        <v>76.13</v>
      </c>
      <c r="K22" s="85"/>
      <c r="L22" s="65" t="s">
        <v>627</v>
      </c>
      <c r="M22" s="68">
        <f t="shared" si="0"/>
        <v>76.13</v>
      </c>
      <c r="N22" s="68"/>
      <c r="O22" s="68"/>
      <c r="P22" s="80"/>
      <c r="Q22" s="65"/>
    </row>
    <row r="23" spans="1:17" ht="15">
      <c r="A23" s="65" t="s">
        <v>19</v>
      </c>
      <c r="B23" s="65">
        <v>10</v>
      </c>
      <c r="C23" s="31">
        <v>11</v>
      </c>
      <c r="D23" s="73">
        <v>206160</v>
      </c>
      <c r="E23" s="68" t="s">
        <v>71</v>
      </c>
      <c r="F23" s="73">
        <v>1987</v>
      </c>
      <c r="G23" s="73" t="s">
        <v>13</v>
      </c>
      <c r="H23" s="50" t="s">
        <v>504</v>
      </c>
      <c r="I23" s="51">
        <v>58.44</v>
      </c>
      <c r="J23" s="82">
        <v>75.67</v>
      </c>
      <c r="K23" s="71"/>
      <c r="L23" s="65" t="s">
        <v>627</v>
      </c>
      <c r="M23" s="68">
        <f t="shared" si="0"/>
        <v>75.67</v>
      </c>
      <c r="N23" s="68"/>
      <c r="O23" s="68"/>
      <c r="P23" s="80"/>
      <c r="Q23" s="65"/>
    </row>
    <row r="24" spans="1:17" ht="15">
      <c r="A24" s="65" t="s">
        <v>19</v>
      </c>
      <c r="B24" s="65">
        <v>11</v>
      </c>
      <c r="C24" s="73">
        <v>24</v>
      </c>
      <c r="D24" s="31">
        <v>355040</v>
      </c>
      <c r="E24" s="68" t="s">
        <v>139</v>
      </c>
      <c r="F24" s="31">
        <v>1984</v>
      </c>
      <c r="G24" s="31" t="s">
        <v>111</v>
      </c>
      <c r="H24" s="74" t="s">
        <v>588</v>
      </c>
      <c r="I24" s="63">
        <v>58.73</v>
      </c>
      <c r="J24" s="82">
        <v>76.13</v>
      </c>
      <c r="K24" s="71">
        <v>94.21</v>
      </c>
      <c r="L24" s="65" t="s">
        <v>627</v>
      </c>
      <c r="M24" s="68">
        <f t="shared" si="0"/>
        <v>76.13</v>
      </c>
      <c r="N24" s="68">
        <f>+K24-J24</f>
        <v>18.08</v>
      </c>
      <c r="O24" s="68"/>
      <c r="P24" s="80"/>
      <c r="Q24" s="65"/>
    </row>
    <row r="25" spans="1:17" ht="15">
      <c r="A25" s="65" t="s">
        <v>19</v>
      </c>
      <c r="B25" s="65">
        <v>14</v>
      </c>
      <c r="C25" s="73">
        <v>17</v>
      </c>
      <c r="D25" s="31">
        <v>206035</v>
      </c>
      <c r="E25" s="68" t="s">
        <v>124</v>
      </c>
      <c r="F25" s="31">
        <v>1985</v>
      </c>
      <c r="G25" s="31" t="s">
        <v>13</v>
      </c>
      <c r="H25" s="74" t="s">
        <v>588</v>
      </c>
      <c r="I25" s="63">
        <v>58.86</v>
      </c>
      <c r="J25" s="82">
        <v>76.57</v>
      </c>
      <c r="K25" s="82"/>
      <c r="L25" s="65" t="s">
        <v>627</v>
      </c>
      <c r="M25" s="68">
        <f t="shared" si="0"/>
        <v>76.57</v>
      </c>
      <c r="N25" s="68"/>
      <c r="O25" s="68"/>
      <c r="P25" s="80"/>
      <c r="Q25" s="65"/>
    </row>
    <row r="26" spans="1:17" ht="15">
      <c r="A26" s="65" t="s">
        <v>19</v>
      </c>
      <c r="B26" s="65">
        <v>15</v>
      </c>
      <c r="C26" s="73">
        <v>10</v>
      </c>
      <c r="D26" s="31">
        <v>55690</v>
      </c>
      <c r="E26" s="68" t="s">
        <v>56</v>
      </c>
      <c r="F26" s="31">
        <v>1983</v>
      </c>
      <c r="G26" s="31" t="s">
        <v>5</v>
      </c>
      <c r="H26" s="74" t="s">
        <v>588</v>
      </c>
      <c r="I26" s="63">
        <v>59.13</v>
      </c>
      <c r="J26" s="81"/>
      <c r="K26" s="82"/>
      <c r="L26" s="63" t="s">
        <v>627</v>
      </c>
      <c r="M26" s="68"/>
      <c r="N26" s="68"/>
      <c r="O26" s="68"/>
      <c r="P26" s="80"/>
      <c r="Q26" s="65"/>
    </row>
    <row r="27" spans="1:17" ht="15">
      <c r="A27" s="65" t="s">
        <v>19</v>
      </c>
      <c r="B27" s="65">
        <v>17</v>
      </c>
      <c r="C27" s="31">
        <v>4</v>
      </c>
      <c r="D27" s="73">
        <v>195972</v>
      </c>
      <c r="E27" s="68" t="s">
        <v>121</v>
      </c>
      <c r="F27" s="73">
        <v>1982</v>
      </c>
      <c r="G27" s="73" t="s">
        <v>1</v>
      </c>
      <c r="H27" s="50" t="s">
        <v>503</v>
      </c>
      <c r="I27" s="55">
        <v>59.3</v>
      </c>
      <c r="J27" s="82"/>
      <c r="K27" s="85"/>
      <c r="L27" s="65" t="s">
        <v>627</v>
      </c>
      <c r="M27" s="68"/>
      <c r="N27" s="68"/>
      <c r="O27" s="68"/>
      <c r="P27" s="80"/>
      <c r="Q27" s="65"/>
    </row>
    <row r="28" spans="1:17" ht="15">
      <c r="A28" s="65" t="s">
        <v>19</v>
      </c>
      <c r="B28" s="65">
        <v>20</v>
      </c>
      <c r="C28" s="68">
        <v>23</v>
      </c>
      <c r="D28" s="73">
        <v>196726</v>
      </c>
      <c r="E28" s="68" t="s">
        <v>63</v>
      </c>
      <c r="F28" s="73">
        <v>1988</v>
      </c>
      <c r="G28" s="73" t="s">
        <v>1</v>
      </c>
      <c r="H28" s="50" t="s">
        <v>504</v>
      </c>
      <c r="I28" s="51">
        <v>59.49</v>
      </c>
      <c r="J28" s="82">
        <v>76.99</v>
      </c>
      <c r="K28" s="85"/>
      <c r="L28" s="65" t="s">
        <v>627</v>
      </c>
      <c r="M28" s="68">
        <f>+J28-I58</f>
        <v>76.99</v>
      </c>
      <c r="N28" s="68"/>
      <c r="O28" s="68"/>
      <c r="P28" s="80"/>
      <c r="Q28" s="65"/>
    </row>
    <row r="29" spans="1:17" ht="15">
      <c r="A29" s="65" t="s">
        <v>19</v>
      </c>
      <c r="B29" s="65">
        <v>21</v>
      </c>
      <c r="C29" s="73">
        <v>39</v>
      </c>
      <c r="D29" s="31">
        <v>296509</v>
      </c>
      <c r="E29" s="68" t="s">
        <v>48</v>
      </c>
      <c r="F29" s="31">
        <v>1985</v>
      </c>
      <c r="G29" s="31" t="s">
        <v>10</v>
      </c>
      <c r="H29" s="74" t="s">
        <v>502</v>
      </c>
      <c r="I29" s="63">
        <v>59.51</v>
      </c>
      <c r="J29" s="82">
        <v>76.83</v>
      </c>
      <c r="K29" s="85"/>
      <c r="L29" s="65" t="s">
        <v>627</v>
      </c>
      <c r="M29" s="68">
        <f>+J29-I59</f>
        <v>76.83</v>
      </c>
      <c r="N29" s="68"/>
      <c r="O29" s="68"/>
      <c r="P29" s="80"/>
      <c r="Q29" s="65"/>
    </row>
    <row r="30" spans="1:17" ht="15">
      <c r="A30" s="65" t="s">
        <v>19</v>
      </c>
      <c r="B30" s="65">
        <v>24</v>
      </c>
      <c r="C30" s="31">
        <v>22</v>
      </c>
      <c r="D30" s="73">
        <v>55759</v>
      </c>
      <c r="E30" s="68" t="s">
        <v>34</v>
      </c>
      <c r="F30" s="73">
        <v>1985</v>
      </c>
      <c r="G30" s="73" t="s">
        <v>5</v>
      </c>
      <c r="H30" s="50" t="s">
        <v>503</v>
      </c>
      <c r="I30" s="51">
        <v>59.67</v>
      </c>
      <c r="J30" s="82">
        <v>76.78</v>
      </c>
      <c r="K30" s="85">
        <v>95.71</v>
      </c>
      <c r="L30" s="65" t="s">
        <v>627</v>
      </c>
      <c r="M30" s="68">
        <f>+J30-I60</f>
        <v>76.78</v>
      </c>
      <c r="N30" s="68">
        <f>+K30-J30</f>
        <v>18.929999999999993</v>
      </c>
      <c r="O30" s="68"/>
      <c r="P30" s="80"/>
      <c r="Q30" s="65"/>
    </row>
    <row r="31" spans="1:17" ht="15">
      <c r="A31" s="65" t="s">
        <v>19</v>
      </c>
      <c r="B31" s="65">
        <v>25</v>
      </c>
      <c r="C31" s="31">
        <v>29</v>
      </c>
      <c r="D31" s="73">
        <v>106633</v>
      </c>
      <c r="E31" s="68" t="s">
        <v>127</v>
      </c>
      <c r="F31" s="73">
        <v>1986</v>
      </c>
      <c r="G31" s="73" t="s">
        <v>9</v>
      </c>
      <c r="H31" s="50" t="s">
        <v>504</v>
      </c>
      <c r="I31" s="55">
        <v>60.08</v>
      </c>
      <c r="J31" s="82">
        <v>78.07</v>
      </c>
      <c r="K31" s="82"/>
      <c r="L31" s="65" t="s">
        <v>627</v>
      </c>
      <c r="M31" s="68">
        <f>+J31-I61</f>
        <v>78.07</v>
      </c>
      <c r="N31" s="68"/>
      <c r="O31" s="68"/>
      <c r="P31" s="80"/>
      <c r="Q31" s="65"/>
    </row>
    <row r="32" spans="1:17" ht="15">
      <c r="A32" s="65"/>
      <c r="D32" s="31"/>
      <c r="E32" s="49"/>
      <c r="H32" s="74"/>
      <c r="I32" s="79"/>
      <c r="J32" s="82"/>
      <c r="K32" s="85"/>
      <c r="L32" s="65"/>
      <c r="M32" s="68"/>
      <c r="N32" s="68"/>
      <c r="O32" s="68"/>
      <c r="P32" s="80"/>
      <c r="Q32" s="65"/>
    </row>
    <row r="33" spans="1:17" ht="15">
      <c r="A33" s="94" t="s">
        <v>621</v>
      </c>
      <c r="D33" s="89"/>
      <c r="E33" s="93" t="s">
        <v>625</v>
      </c>
      <c r="F33" s="83" t="s">
        <v>626</v>
      </c>
      <c r="H33" s="74"/>
      <c r="I33" s="79"/>
      <c r="Q33" s="65"/>
    </row>
    <row r="34" spans="2:17" ht="15">
      <c r="B34" s="75"/>
      <c r="C34" s="75"/>
      <c r="D34" s="31"/>
      <c r="E34" s="89"/>
      <c r="G34" s="67"/>
      <c r="H34" s="72"/>
      <c r="Q34" s="65"/>
    </row>
    <row r="35" spans="4:17" ht="15">
      <c r="D35" s="56"/>
      <c r="H35" s="74"/>
      <c r="I35" s="79"/>
      <c r="Q35" s="67"/>
    </row>
    <row r="36" spans="2:17" ht="15">
      <c r="B36" s="73"/>
      <c r="C36" s="73"/>
      <c r="D36" s="31"/>
      <c r="E36" s="73"/>
      <c r="G36" s="73"/>
      <c r="H36" s="50"/>
      <c r="I36" s="79"/>
      <c r="Q36" s="67"/>
    </row>
    <row r="37" spans="2:17" ht="15">
      <c r="B37" s="73"/>
      <c r="C37" s="73"/>
      <c r="D37" s="73"/>
      <c r="G37" s="73"/>
      <c r="H37" s="50"/>
      <c r="I37" s="79"/>
      <c r="Q37" s="67"/>
    </row>
    <row r="38" spans="4:17" ht="15">
      <c r="D38" s="73"/>
      <c r="H38" s="74"/>
      <c r="I38" s="79"/>
      <c r="Q38" s="67"/>
    </row>
    <row r="39" spans="2:17" ht="15">
      <c r="B39" s="73"/>
      <c r="C39" s="73"/>
      <c r="D39" s="31"/>
      <c r="G39" s="73"/>
      <c r="H39" s="50"/>
      <c r="I39" s="79"/>
      <c r="Q39" s="67"/>
    </row>
    <row r="40" spans="2:17" ht="15">
      <c r="B40" s="73"/>
      <c r="C40" s="73"/>
      <c r="D40" s="73"/>
      <c r="G40" s="73"/>
      <c r="H40" s="50"/>
      <c r="I40" s="79"/>
      <c r="Q40" s="67"/>
    </row>
    <row r="41" spans="2:17" ht="15">
      <c r="B41" s="73"/>
      <c r="C41" s="73"/>
      <c r="D41" s="73"/>
      <c r="G41" s="73"/>
      <c r="H41" s="50"/>
      <c r="I41" s="79"/>
      <c r="Q41" s="67"/>
    </row>
    <row r="42" spans="2:17" ht="15">
      <c r="B42" s="73"/>
      <c r="C42" s="73"/>
      <c r="D42" s="73"/>
      <c r="G42" s="73"/>
      <c r="H42" s="50"/>
      <c r="I42" s="79"/>
      <c r="Q42" s="67"/>
    </row>
    <row r="43" spans="2:17" ht="15">
      <c r="B43" s="73"/>
      <c r="C43" s="73"/>
      <c r="D43" s="73"/>
      <c r="G43" s="73"/>
      <c r="H43" s="50"/>
      <c r="I43" s="79"/>
      <c r="Q43" s="67"/>
    </row>
    <row r="44" spans="2:17" ht="15">
      <c r="B44" s="73"/>
      <c r="C44" s="73"/>
      <c r="D44" s="73"/>
      <c r="G44" s="73"/>
      <c r="H44" s="50"/>
      <c r="I44" s="79"/>
      <c r="Q44" s="67"/>
    </row>
    <row r="45" spans="2:17" ht="15">
      <c r="B45" s="73"/>
      <c r="C45" s="73"/>
      <c r="D45" s="73"/>
      <c r="G45" s="73"/>
      <c r="H45" s="50"/>
      <c r="I45" s="79"/>
      <c r="Q45" s="67"/>
    </row>
    <row r="46" spans="2:17" ht="15">
      <c r="B46" s="73"/>
      <c r="C46" s="73"/>
      <c r="D46" s="73"/>
      <c r="G46" s="73"/>
      <c r="H46" s="50"/>
      <c r="Q46" s="67"/>
    </row>
    <row r="47" spans="2:17" ht="15">
      <c r="B47" s="73"/>
      <c r="C47" s="73"/>
      <c r="D47" s="73"/>
      <c r="G47" s="73"/>
      <c r="H47" s="50"/>
      <c r="Q47" s="67"/>
    </row>
    <row r="48" spans="2:17" ht="15">
      <c r="B48" s="73"/>
      <c r="C48" s="73"/>
      <c r="D48" s="73"/>
      <c r="G48" s="73"/>
      <c r="H48" s="50"/>
      <c r="I48" s="79"/>
      <c r="Q48" s="67"/>
    </row>
    <row r="49" spans="2:9" ht="15">
      <c r="B49" s="73"/>
      <c r="C49" s="73"/>
      <c r="D49" s="73"/>
      <c r="G49" s="73"/>
      <c r="H49" s="50"/>
      <c r="I49" s="79"/>
    </row>
    <row r="50" spans="2:8" ht="15">
      <c r="B50" s="73"/>
      <c r="C50" s="73"/>
      <c r="D50" s="73"/>
      <c r="G50" s="73"/>
      <c r="H50" s="50"/>
    </row>
    <row r="51" spans="4:9" ht="15">
      <c r="D51" s="73"/>
      <c r="H51" s="74"/>
      <c r="I51" s="79"/>
    </row>
    <row r="52" spans="4:9" ht="15">
      <c r="D52" s="31"/>
      <c r="H52" s="74"/>
      <c r="I52" s="79"/>
    </row>
    <row r="53" spans="2:9" ht="15">
      <c r="B53" s="73"/>
      <c r="C53" s="73"/>
      <c r="D53" s="31"/>
      <c r="G53" s="73"/>
      <c r="H53" s="50"/>
      <c r="I53" s="79"/>
    </row>
    <row r="54" spans="4:9" ht="15">
      <c r="D54" s="73"/>
      <c r="H54" s="74"/>
      <c r="I54" s="79"/>
    </row>
    <row r="55" spans="4:9" ht="15">
      <c r="D55" s="31"/>
      <c r="H55" s="74"/>
      <c r="I55" s="79"/>
    </row>
    <row r="56" spans="2:9" ht="15">
      <c r="B56" s="73"/>
      <c r="C56" s="73"/>
      <c r="D56" s="31"/>
      <c r="G56" s="73"/>
      <c r="H56" s="50"/>
      <c r="I56" s="79"/>
    </row>
    <row r="57" spans="4:9" ht="15">
      <c r="D57" s="73"/>
      <c r="H57" s="74"/>
      <c r="I57" s="79"/>
    </row>
    <row r="58" spans="2:9" ht="15">
      <c r="B58" s="73"/>
      <c r="C58" s="73"/>
      <c r="D58" s="31"/>
      <c r="G58" s="73"/>
      <c r="H58" s="50"/>
      <c r="I58" s="79"/>
    </row>
    <row r="59" spans="4:9" ht="15">
      <c r="D59" s="73"/>
      <c r="H59" s="74"/>
      <c r="I59" s="79"/>
    </row>
    <row r="60" spans="4:9" ht="15">
      <c r="D60" s="31"/>
      <c r="H60" s="74"/>
      <c r="I60" s="79"/>
    </row>
    <row r="61" spans="4:9" ht="15">
      <c r="D61" s="31"/>
      <c r="H61" s="74"/>
      <c r="I61" s="79"/>
    </row>
    <row r="62" spans="4:9" ht="15">
      <c r="D62" s="31"/>
      <c r="H62" s="74"/>
      <c r="I62" s="79"/>
    </row>
    <row r="63" spans="2:4" ht="15">
      <c r="B63" s="88"/>
      <c r="C63" s="88"/>
      <c r="D63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44"/>
  <sheetViews>
    <sheetView zoomScale="85" zoomScaleNormal="85" zoomScalePageLayoutView="0" workbookViewId="0" topLeftCell="A1">
      <pane xSplit="2" ySplit="1" topLeftCell="AS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6" bestFit="1" customWidth="1"/>
    <col min="48" max="48" width="4.140625" style="65" customWidth="1"/>
    <col min="49" max="49" width="5.8515625" style="66" bestFit="1" customWidth="1"/>
    <col min="50" max="50" width="4.140625" style="65" customWidth="1"/>
    <col min="51" max="51" width="5.8515625" style="66" bestFit="1" customWidth="1"/>
    <col min="52" max="52" width="4.140625" style="65" customWidth="1"/>
    <col min="53" max="57" width="7.140625" style="6" customWidth="1"/>
    <col min="58" max="58" width="7.140625" style="13" customWidth="1"/>
  </cols>
  <sheetData>
    <row r="1" spans="1:58" s="1" customFormat="1" ht="30.75" customHeight="1" thickBot="1">
      <c r="A1" s="11"/>
      <c r="C1" s="96" t="s">
        <v>158</v>
      </c>
      <c r="D1" s="97"/>
      <c r="E1" s="96" t="s">
        <v>316</v>
      </c>
      <c r="F1" s="98"/>
      <c r="G1" s="96" t="s">
        <v>355</v>
      </c>
      <c r="H1" s="98"/>
      <c r="I1" s="96" t="s">
        <v>396</v>
      </c>
      <c r="J1" s="97"/>
      <c r="K1" s="96" t="s">
        <v>423</v>
      </c>
      <c r="L1" s="97"/>
      <c r="M1" s="96" t="s">
        <v>434</v>
      </c>
      <c r="N1" s="97"/>
      <c r="O1" s="96" t="s">
        <v>439</v>
      </c>
      <c r="P1" s="97"/>
      <c r="Q1" s="96" t="s">
        <v>452</v>
      </c>
      <c r="R1" s="97"/>
      <c r="S1" s="96" t="s">
        <v>457</v>
      </c>
      <c r="T1" s="97"/>
      <c r="U1" s="96" t="s">
        <v>471</v>
      </c>
      <c r="V1" s="97"/>
      <c r="W1" s="96" t="s">
        <v>489</v>
      </c>
      <c r="X1" s="97"/>
      <c r="Y1" s="96" t="s">
        <v>491</v>
      </c>
      <c r="Z1" s="97"/>
      <c r="AA1" s="96" t="s">
        <v>539</v>
      </c>
      <c r="AB1" s="97"/>
      <c r="AC1" s="96" t="s">
        <v>548</v>
      </c>
      <c r="AD1" s="97"/>
      <c r="AE1" s="96" t="s">
        <v>556</v>
      </c>
      <c r="AF1" s="97"/>
      <c r="AG1" s="96" t="s">
        <v>570</v>
      </c>
      <c r="AH1" s="97"/>
      <c r="AI1" s="96" t="s">
        <v>574</v>
      </c>
      <c r="AJ1" s="97"/>
      <c r="AK1" s="96" t="s">
        <v>578</v>
      </c>
      <c r="AL1" s="97"/>
      <c r="AM1" s="96" t="s">
        <v>579</v>
      </c>
      <c r="AN1" s="97"/>
      <c r="AO1" s="96" t="s">
        <v>580</v>
      </c>
      <c r="AP1" s="97"/>
      <c r="AQ1" s="96" t="s">
        <v>581</v>
      </c>
      <c r="AR1" s="97"/>
      <c r="AS1" s="96" t="s">
        <v>582</v>
      </c>
      <c r="AT1" s="97"/>
      <c r="AU1" s="96" t="s">
        <v>612</v>
      </c>
      <c r="AV1" s="97"/>
      <c r="AW1" s="96" t="s">
        <v>615</v>
      </c>
      <c r="AX1" s="97"/>
      <c r="AY1" s="96" t="s">
        <v>622</v>
      </c>
      <c r="AZ1" s="97"/>
      <c r="BA1" s="2" t="s">
        <v>0</v>
      </c>
      <c r="BB1" s="2" t="s">
        <v>115</v>
      </c>
      <c r="BC1" s="2" t="s">
        <v>116</v>
      </c>
      <c r="BD1" s="2" t="s">
        <v>117</v>
      </c>
      <c r="BE1" s="2" t="s">
        <v>317</v>
      </c>
      <c r="BF1" s="12" t="s">
        <v>118</v>
      </c>
    </row>
    <row r="2" spans="1:59" s="60" customFormat="1" ht="15.75" customHeight="1" thickTop="1">
      <c r="A2" s="59" t="s">
        <v>601</v>
      </c>
      <c r="B2" s="60" t="s">
        <v>595</v>
      </c>
      <c r="C2" s="61"/>
      <c r="D2" s="62"/>
      <c r="E2" s="61"/>
      <c r="F2" s="62"/>
      <c r="G2" s="61"/>
      <c r="H2" s="62"/>
      <c r="I2" s="61"/>
      <c r="J2" s="62"/>
      <c r="K2" s="61"/>
      <c r="L2" s="62"/>
      <c r="M2" s="61"/>
      <c r="N2" s="62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70" t="s">
        <v>7</v>
      </c>
      <c r="AR2" s="62"/>
      <c r="AS2" s="61"/>
      <c r="AT2" s="62"/>
      <c r="AU2" s="70" t="s">
        <v>7</v>
      </c>
      <c r="AV2" s="62"/>
      <c r="AW2" s="70"/>
      <c r="AX2" s="62"/>
      <c r="AY2" s="70"/>
      <c r="AZ2" s="62"/>
      <c r="BA2" s="25">
        <f aca="true" t="shared" si="0" ref="BA2:BA65">+D2+F2+H2+J2+L2+N2+P2+T2+R2+V2+X2+Z2+AB2+AD2+AF2+AH2+AJ2+AL2+AN2+AP2+AR2+AT2+AV2+AX2+AZ2</f>
        <v>0</v>
      </c>
      <c r="BB2" s="25">
        <f aca="true" t="shared" si="1" ref="BB2:BB65">+D2+P2+AB2+AF2+AL2+AR2+AV2</f>
        <v>0</v>
      </c>
      <c r="BC2" s="25">
        <f aca="true" t="shared" si="2" ref="BC2:BC65">+L2+N2+V2+AD2</f>
        <v>0</v>
      </c>
      <c r="BD2" s="25">
        <f aca="true" t="shared" si="3" ref="BD2:BD65">+H2+J2+R2+AN2</f>
        <v>0</v>
      </c>
      <c r="BE2" s="25">
        <f aca="true" t="shared" si="4" ref="BE2:BE65">+F2+T2+X2+AJ2+AP2+AX2</f>
        <v>0</v>
      </c>
      <c r="BF2" s="28">
        <f aca="true" t="shared" si="5" ref="BF2:BF65">+AH2+AT2+AZ2</f>
        <v>0</v>
      </c>
      <c r="BG2" s="73"/>
    </row>
    <row r="3" spans="1:58" s="41" customFormat="1" ht="15">
      <c r="A3" s="68" t="s">
        <v>529</v>
      </c>
      <c r="B3" s="68" t="s">
        <v>112</v>
      </c>
      <c r="C3" s="66"/>
      <c r="D3" s="47"/>
      <c r="E3" s="66"/>
      <c r="F3" s="47"/>
      <c r="G3" s="66"/>
      <c r="H3" s="47"/>
      <c r="I3" s="66"/>
      <c r="J3" s="47"/>
      <c r="K3" s="66"/>
      <c r="L3" s="47"/>
      <c r="M3" s="66"/>
      <c r="N3" s="47"/>
      <c r="O3" s="66"/>
      <c r="P3" s="47"/>
      <c r="Q3" s="66"/>
      <c r="R3" s="47"/>
      <c r="S3" s="66"/>
      <c r="T3" s="47"/>
      <c r="U3" s="66"/>
      <c r="V3" s="47"/>
      <c r="W3" s="66"/>
      <c r="X3" s="47"/>
      <c r="Y3" s="66"/>
      <c r="Z3" s="47"/>
      <c r="AA3" s="70" t="s">
        <v>7</v>
      </c>
      <c r="AB3" s="47"/>
      <c r="AC3" s="23"/>
      <c r="AD3" s="47"/>
      <c r="AE3" s="23"/>
      <c r="AF3" s="47"/>
      <c r="AG3" s="23"/>
      <c r="AH3" s="47"/>
      <c r="AI3" s="23"/>
      <c r="AJ3" s="47"/>
      <c r="AK3" s="23"/>
      <c r="AL3" s="47"/>
      <c r="AM3" s="23"/>
      <c r="AN3" s="47"/>
      <c r="AO3" s="23"/>
      <c r="AP3" s="47"/>
      <c r="AQ3" s="23"/>
      <c r="AR3" s="47"/>
      <c r="AS3" s="23"/>
      <c r="AT3" s="47"/>
      <c r="AU3" s="70" t="s">
        <v>7</v>
      </c>
      <c r="AV3" s="65"/>
      <c r="AW3" s="70"/>
      <c r="AX3" s="65"/>
      <c r="AY3" s="70"/>
      <c r="AZ3" s="65"/>
      <c r="BA3" s="66">
        <f t="shared" si="0"/>
        <v>0</v>
      </c>
      <c r="BB3" s="66">
        <f t="shared" si="1"/>
        <v>0</v>
      </c>
      <c r="BC3" s="25">
        <f t="shared" si="2"/>
        <v>0</v>
      </c>
      <c r="BD3" s="25">
        <f t="shared" si="3"/>
        <v>0</v>
      </c>
      <c r="BE3" s="66">
        <f t="shared" si="4"/>
        <v>0</v>
      </c>
      <c r="BF3" s="28">
        <f t="shared" si="5"/>
        <v>0</v>
      </c>
    </row>
    <row r="4" spans="1:58" ht="15">
      <c r="A4" s="49" t="s">
        <v>404</v>
      </c>
      <c r="B4" s="49" t="s">
        <v>8</v>
      </c>
      <c r="C4" s="66"/>
      <c r="E4" s="66"/>
      <c r="G4" s="66"/>
      <c r="I4" s="66"/>
      <c r="K4" s="66">
        <v>21</v>
      </c>
      <c r="L4" s="5">
        <v>10</v>
      </c>
      <c r="M4" s="66"/>
      <c r="O4" s="66"/>
      <c r="Q4" s="66"/>
      <c r="S4" s="66"/>
      <c r="U4" s="70">
        <v>55</v>
      </c>
      <c r="W4" s="70"/>
      <c r="Y4" s="70"/>
      <c r="AA4" s="70"/>
      <c r="AC4" s="66">
        <v>29</v>
      </c>
      <c r="AD4" s="24">
        <v>2</v>
      </c>
      <c r="AE4" s="66"/>
      <c r="AG4" s="70" t="s">
        <v>7</v>
      </c>
      <c r="AI4" s="70"/>
      <c r="AK4" s="70"/>
      <c r="AM4" s="70"/>
      <c r="AO4" s="70"/>
      <c r="AQ4" s="70"/>
      <c r="AS4" s="70"/>
      <c r="AU4" s="70"/>
      <c r="AW4" s="70"/>
      <c r="AY4" s="70"/>
      <c r="BA4" s="66">
        <f t="shared" si="0"/>
        <v>12</v>
      </c>
      <c r="BB4" s="66">
        <f t="shared" si="1"/>
        <v>0</v>
      </c>
      <c r="BC4" s="25">
        <f t="shared" si="2"/>
        <v>12</v>
      </c>
      <c r="BD4" s="25">
        <f t="shared" si="3"/>
        <v>0</v>
      </c>
      <c r="BE4" s="66">
        <f t="shared" si="4"/>
        <v>0</v>
      </c>
      <c r="BF4" s="28">
        <f t="shared" si="5"/>
        <v>0</v>
      </c>
    </row>
    <row r="5" spans="1:58" ht="15">
      <c r="A5" s="49" t="s">
        <v>593</v>
      </c>
      <c r="B5" s="49" t="s">
        <v>168</v>
      </c>
      <c r="C5" s="66"/>
      <c r="E5" s="66"/>
      <c r="G5" s="66"/>
      <c r="I5" s="66"/>
      <c r="K5" s="66"/>
      <c r="M5" s="66"/>
      <c r="O5" s="66"/>
      <c r="Q5" s="66"/>
      <c r="S5" s="66"/>
      <c r="U5" s="70"/>
      <c r="W5" s="70"/>
      <c r="Y5" s="70"/>
      <c r="AA5" s="70"/>
      <c r="AC5" s="66"/>
      <c r="AE5" s="66"/>
      <c r="AG5" s="70"/>
      <c r="AI5" s="70"/>
      <c r="AK5" s="70"/>
      <c r="AM5" s="70"/>
      <c r="AO5" s="70"/>
      <c r="AQ5" s="70" t="s">
        <v>7</v>
      </c>
      <c r="AS5" s="70"/>
      <c r="AU5" s="70"/>
      <c r="AW5" s="70"/>
      <c r="AY5" s="70"/>
      <c r="BA5" s="66">
        <f t="shared" si="0"/>
        <v>0</v>
      </c>
      <c r="BB5" s="66">
        <f t="shared" si="1"/>
        <v>0</v>
      </c>
      <c r="BC5" s="25">
        <f t="shared" si="2"/>
        <v>0</v>
      </c>
      <c r="BD5" s="25">
        <f t="shared" si="3"/>
        <v>0</v>
      </c>
      <c r="BE5" s="66">
        <f t="shared" si="4"/>
        <v>0</v>
      </c>
      <c r="BF5" s="28">
        <f t="shared" si="5"/>
        <v>0</v>
      </c>
    </row>
    <row r="6" spans="1:58" ht="15">
      <c r="A6" s="49" t="s">
        <v>229</v>
      </c>
      <c r="B6" s="73" t="s">
        <v>3</v>
      </c>
      <c r="C6" s="29" t="s">
        <v>7</v>
      </c>
      <c r="E6" s="66"/>
      <c r="G6" s="66"/>
      <c r="I6" s="66"/>
      <c r="K6" s="66"/>
      <c r="M6" s="66"/>
      <c r="O6" s="70" t="s">
        <v>7</v>
      </c>
      <c r="Q6" s="70"/>
      <c r="S6" s="70"/>
      <c r="U6" s="70"/>
      <c r="W6" s="70"/>
      <c r="Y6" s="70"/>
      <c r="AA6" s="70">
        <v>51</v>
      </c>
      <c r="AC6" s="70"/>
      <c r="AE6" s="70" t="s">
        <v>7</v>
      </c>
      <c r="AG6" s="70"/>
      <c r="AI6" s="70"/>
      <c r="AK6" s="70"/>
      <c r="AM6" s="70"/>
      <c r="AO6" s="70"/>
      <c r="AQ6" s="70" t="s">
        <v>7</v>
      </c>
      <c r="AS6" s="70"/>
      <c r="AU6" s="70" t="s">
        <v>7</v>
      </c>
      <c r="AW6" s="70"/>
      <c r="AY6" s="70"/>
      <c r="BA6" s="66">
        <f t="shared" si="0"/>
        <v>0</v>
      </c>
      <c r="BB6" s="66">
        <f t="shared" si="1"/>
        <v>0</v>
      </c>
      <c r="BC6" s="25">
        <f t="shared" si="2"/>
        <v>0</v>
      </c>
      <c r="BD6" s="25">
        <f t="shared" si="3"/>
        <v>0</v>
      </c>
      <c r="BE6" s="66">
        <f t="shared" si="4"/>
        <v>0</v>
      </c>
      <c r="BF6" s="28">
        <f t="shared" si="5"/>
        <v>0</v>
      </c>
    </row>
    <row r="7" spans="1:58" ht="15">
      <c r="A7" s="30" t="s">
        <v>603</v>
      </c>
      <c r="B7" s="73" t="s">
        <v>11</v>
      </c>
      <c r="C7" s="29"/>
      <c r="E7" s="66"/>
      <c r="G7" s="66"/>
      <c r="I7" s="66"/>
      <c r="K7" s="66"/>
      <c r="M7" s="66"/>
      <c r="O7" s="70"/>
      <c r="Q7" s="70"/>
      <c r="S7" s="70"/>
      <c r="U7" s="70"/>
      <c r="W7" s="70"/>
      <c r="Y7" s="70"/>
      <c r="AA7" s="70"/>
      <c r="AC7" s="70"/>
      <c r="AE7" s="70"/>
      <c r="AG7" s="70"/>
      <c r="AI7" s="70"/>
      <c r="AK7" s="70"/>
      <c r="AM7" s="70"/>
      <c r="AO7" s="70"/>
      <c r="AP7" s="47"/>
      <c r="AQ7" s="70">
        <v>73</v>
      </c>
      <c r="AR7" s="65"/>
      <c r="AS7" s="70"/>
      <c r="AU7" s="70"/>
      <c r="AW7" s="70"/>
      <c r="AY7" s="70"/>
      <c r="BA7" s="66">
        <f t="shared" si="0"/>
        <v>0</v>
      </c>
      <c r="BB7" s="66">
        <f t="shared" si="1"/>
        <v>0</v>
      </c>
      <c r="BC7" s="25">
        <f t="shared" si="2"/>
        <v>0</v>
      </c>
      <c r="BD7" s="25">
        <f t="shared" si="3"/>
        <v>0</v>
      </c>
      <c r="BE7" s="66">
        <f t="shared" si="4"/>
        <v>0</v>
      </c>
      <c r="BF7" s="28">
        <f t="shared" si="5"/>
        <v>0</v>
      </c>
    </row>
    <row r="8" spans="1:58" ht="15">
      <c r="A8" s="49" t="s">
        <v>357</v>
      </c>
      <c r="B8" s="31" t="s">
        <v>2</v>
      </c>
      <c r="C8" s="66"/>
      <c r="E8" s="66"/>
      <c r="G8" s="66"/>
      <c r="I8" s="29" t="s">
        <v>333</v>
      </c>
      <c r="K8" s="29">
        <v>58</v>
      </c>
      <c r="M8" s="29"/>
      <c r="O8" s="29"/>
      <c r="Q8" s="70" t="s">
        <v>333</v>
      </c>
      <c r="S8" s="70">
        <v>61</v>
      </c>
      <c r="U8" s="70"/>
      <c r="W8" s="70"/>
      <c r="Y8" s="70"/>
      <c r="AA8" s="70"/>
      <c r="AC8" s="70"/>
      <c r="AE8" s="70"/>
      <c r="AG8" s="70"/>
      <c r="AI8" s="70"/>
      <c r="AK8" s="70"/>
      <c r="AM8" s="70"/>
      <c r="AO8" s="70"/>
      <c r="AQ8" s="70"/>
      <c r="AS8" s="70"/>
      <c r="AT8" s="65"/>
      <c r="AU8" s="70"/>
      <c r="AW8" s="70"/>
      <c r="AY8" s="70"/>
      <c r="BA8" s="66">
        <f t="shared" si="0"/>
        <v>0</v>
      </c>
      <c r="BB8" s="66">
        <f t="shared" si="1"/>
        <v>0</v>
      </c>
      <c r="BC8" s="25">
        <f t="shared" si="2"/>
        <v>0</v>
      </c>
      <c r="BD8" s="25">
        <f t="shared" si="3"/>
        <v>0</v>
      </c>
      <c r="BE8" s="66">
        <f t="shared" si="4"/>
        <v>0</v>
      </c>
      <c r="BF8" s="28">
        <f t="shared" si="5"/>
        <v>0</v>
      </c>
    </row>
    <row r="9" spans="1:58" ht="15">
      <c r="A9" s="49" t="s">
        <v>190</v>
      </c>
      <c r="B9" s="73" t="s">
        <v>3</v>
      </c>
      <c r="C9" s="29" t="s">
        <v>7</v>
      </c>
      <c r="E9" s="66"/>
      <c r="G9" s="66"/>
      <c r="I9" s="66"/>
      <c r="K9" s="66"/>
      <c r="M9" s="66"/>
      <c r="O9" s="70">
        <v>34</v>
      </c>
      <c r="Q9" s="70"/>
      <c r="S9" s="70"/>
      <c r="U9" s="70"/>
      <c r="W9" s="70"/>
      <c r="Y9" s="70"/>
      <c r="AA9" s="66">
        <v>14</v>
      </c>
      <c r="AB9" s="24">
        <v>18</v>
      </c>
      <c r="AC9" s="66"/>
      <c r="AE9" s="66">
        <v>15</v>
      </c>
      <c r="AF9" s="24">
        <v>16</v>
      </c>
      <c r="AG9" s="66"/>
      <c r="AI9" s="66"/>
      <c r="AK9" s="66">
        <v>11</v>
      </c>
      <c r="AL9" s="24">
        <v>24</v>
      </c>
      <c r="AM9" s="66"/>
      <c r="AO9" s="66"/>
      <c r="AQ9" s="66">
        <v>21</v>
      </c>
      <c r="AR9" s="24">
        <v>10</v>
      </c>
      <c r="AS9" s="66"/>
      <c r="AU9" s="66">
        <v>6</v>
      </c>
      <c r="AV9" s="65">
        <v>40</v>
      </c>
      <c r="BA9" s="66">
        <f t="shared" si="0"/>
        <v>108</v>
      </c>
      <c r="BB9" s="66">
        <f t="shared" si="1"/>
        <v>108</v>
      </c>
      <c r="BC9" s="25">
        <f t="shared" si="2"/>
        <v>0</v>
      </c>
      <c r="BD9" s="25">
        <f t="shared" si="3"/>
        <v>0</v>
      </c>
      <c r="BE9" s="66">
        <f t="shared" si="4"/>
        <v>0</v>
      </c>
      <c r="BF9" s="28">
        <f t="shared" si="5"/>
        <v>0</v>
      </c>
    </row>
    <row r="10" spans="1:58" ht="15">
      <c r="A10" s="69" t="s">
        <v>611</v>
      </c>
      <c r="B10" s="73" t="s">
        <v>10</v>
      </c>
      <c r="C10" s="66"/>
      <c r="E10" s="66"/>
      <c r="G10" s="66"/>
      <c r="I10" s="66"/>
      <c r="K10" s="66"/>
      <c r="M10" s="66"/>
      <c r="O10" s="66"/>
      <c r="Q10" s="66"/>
      <c r="S10" s="66"/>
      <c r="U10" s="66"/>
      <c r="W10" s="66"/>
      <c r="Y10" s="66"/>
      <c r="AA10" s="66"/>
      <c r="AC10" s="66"/>
      <c r="AE10" s="66"/>
      <c r="AG10" s="66"/>
      <c r="AI10" s="66"/>
      <c r="AK10" s="66"/>
      <c r="AM10" s="66"/>
      <c r="AO10" s="66"/>
      <c r="AQ10" s="66"/>
      <c r="AS10" s="66"/>
      <c r="AU10" s="70" t="s">
        <v>7</v>
      </c>
      <c r="AW10" s="70"/>
      <c r="AY10" s="70"/>
      <c r="BA10" s="66">
        <f t="shared" si="0"/>
        <v>0</v>
      </c>
      <c r="BB10" s="66">
        <f t="shared" si="1"/>
        <v>0</v>
      </c>
      <c r="BC10" s="25">
        <f t="shared" si="2"/>
        <v>0</v>
      </c>
      <c r="BD10" s="25">
        <f t="shared" si="3"/>
        <v>0</v>
      </c>
      <c r="BE10" s="66">
        <f t="shared" si="4"/>
        <v>0</v>
      </c>
      <c r="BF10" s="28">
        <f t="shared" si="5"/>
        <v>0</v>
      </c>
    </row>
    <row r="11" spans="1:58" ht="15">
      <c r="A11" s="49" t="s">
        <v>209</v>
      </c>
      <c r="B11" s="73" t="s">
        <v>4</v>
      </c>
      <c r="C11" s="66">
        <v>13</v>
      </c>
      <c r="D11" s="5">
        <v>20</v>
      </c>
      <c r="E11" s="29">
        <v>33</v>
      </c>
      <c r="G11" s="29">
        <v>41</v>
      </c>
      <c r="I11" s="27">
        <v>30</v>
      </c>
      <c r="J11" s="5">
        <v>1</v>
      </c>
      <c r="K11" s="66">
        <v>16</v>
      </c>
      <c r="L11" s="5">
        <v>15</v>
      </c>
      <c r="M11" s="66">
        <v>22</v>
      </c>
      <c r="N11" s="5">
        <v>9</v>
      </c>
      <c r="O11" s="66">
        <v>7</v>
      </c>
      <c r="P11" s="5">
        <v>36</v>
      </c>
      <c r="Q11" s="66"/>
      <c r="S11" s="66"/>
      <c r="U11" s="66">
        <v>5</v>
      </c>
      <c r="V11" s="15">
        <v>45</v>
      </c>
      <c r="W11" s="66"/>
      <c r="Y11" s="66"/>
      <c r="AA11" s="70">
        <v>31</v>
      </c>
      <c r="AC11" s="66">
        <v>17</v>
      </c>
      <c r="AD11" s="24">
        <v>14</v>
      </c>
      <c r="AE11" s="70" t="s">
        <v>7</v>
      </c>
      <c r="AG11" s="27">
        <v>10</v>
      </c>
      <c r="AH11" s="24">
        <v>26</v>
      </c>
      <c r="AI11" s="27"/>
      <c r="AK11" s="66">
        <v>24</v>
      </c>
      <c r="AL11" s="24">
        <v>7</v>
      </c>
      <c r="AM11" s="70" t="s">
        <v>331</v>
      </c>
      <c r="AO11" s="70">
        <v>32</v>
      </c>
      <c r="AQ11" s="66" t="s">
        <v>558</v>
      </c>
      <c r="AS11" s="66" t="s">
        <v>558</v>
      </c>
      <c r="AU11" s="66" t="s">
        <v>19</v>
      </c>
      <c r="AW11" s="70">
        <v>32</v>
      </c>
      <c r="AY11" s="66">
        <v>6</v>
      </c>
      <c r="AZ11" s="65">
        <v>40</v>
      </c>
      <c r="BA11" s="66">
        <f t="shared" si="0"/>
        <v>213</v>
      </c>
      <c r="BB11" s="66">
        <f t="shared" si="1"/>
        <v>63</v>
      </c>
      <c r="BC11" s="25">
        <f t="shared" si="2"/>
        <v>83</v>
      </c>
      <c r="BD11" s="25">
        <f t="shared" si="3"/>
        <v>1</v>
      </c>
      <c r="BE11" s="66">
        <f t="shared" si="4"/>
        <v>0</v>
      </c>
      <c r="BF11" s="28">
        <f t="shared" si="5"/>
        <v>66</v>
      </c>
    </row>
    <row r="12" spans="1:58" ht="15">
      <c r="A12" s="68" t="s">
        <v>255</v>
      </c>
      <c r="B12" s="73" t="s">
        <v>5</v>
      </c>
      <c r="C12" s="66"/>
      <c r="E12" s="29">
        <v>40</v>
      </c>
      <c r="G12" s="27">
        <v>3</v>
      </c>
      <c r="H12" s="5">
        <v>60</v>
      </c>
      <c r="I12" s="27">
        <v>18</v>
      </c>
      <c r="J12" s="5">
        <v>13</v>
      </c>
      <c r="K12" s="66">
        <v>4</v>
      </c>
      <c r="L12" s="5">
        <v>50</v>
      </c>
      <c r="M12" s="66">
        <v>20</v>
      </c>
      <c r="N12" s="5">
        <v>11</v>
      </c>
      <c r="O12" s="66"/>
      <c r="Q12" s="66">
        <v>5</v>
      </c>
      <c r="R12" s="15">
        <v>45</v>
      </c>
      <c r="S12" s="66">
        <v>2</v>
      </c>
      <c r="T12" s="15">
        <v>80</v>
      </c>
      <c r="U12" s="70">
        <v>46</v>
      </c>
      <c r="W12" s="66">
        <v>10</v>
      </c>
      <c r="X12" s="24">
        <v>26</v>
      </c>
      <c r="Y12" s="66">
        <v>5</v>
      </c>
      <c r="Z12" s="24">
        <v>30</v>
      </c>
      <c r="AA12" s="66"/>
      <c r="AC12" s="66">
        <v>21</v>
      </c>
      <c r="AD12" s="24">
        <v>10</v>
      </c>
      <c r="AE12" s="66"/>
      <c r="AG12" s="27">
        <v>13</v>
      </c>
      <c r="AH12" s="24">
        <v>20</v>
      </c>
      <c r="AI12" s="66">
        <v>6</v>
      </c>
      <c r="AJ12" s="24">
        <v>40</v>
      </c>
      <c r="AK12" s="66"/>
      <c r="AM12" s="66">
        <v>5</v>
      </c>
      <c r="AN12" s="24">
        <v>45</v>
      </c>
      <c r="AO12" s="66">
        <v>10</v>
      </c>
      <c r="AP12" s="24">
        <v>26</v>
      </c>
      <c r="AQ12" s="70">
        <v>55</v>
      </c>
      <c r="AS12" s="66">
        <v>3</v>
      </c>
      <c r="AT12" s="24">
        <v>60</v>
      </c>
      <c r="AW12" s="66">
        <v>9</v>
      </c>
      <c r="AX12" s="65">
        <v>29</v>
      </c>
      <c r="AY12" s="66" t="s">
        <v>19</v>
      </c>
      <c r="BA12" s="66">
        <f t="shared" si="0"/>
        <v>545</v>
      </c>
      <c r="BB12" s="66">
        <f t="shared" si="1"/>
        <v>0</v>
      </c>
      <c r="BC12" s="25">
        <f t="shared" si="2"/>
        <v>71</v>
      </c>
      <c r="BD12" s="25">
        <f t="shared" si="3"/>
        <v>163</v>
      </c>
      <c r="BE12" s="66">
        <f t="shared" si="4"/>
        <v>201</v>
      </c>
      <c r="BF12" s="28">
        <f t="shared" si="5"/>
        <v>80</v>
      </c>
    </row>
    <row r="13" spans="1:58" ht="15">
      <c r="A13" s="49" t="s">
        <v>236</v>
      </c>
      <c r="B13" s="73" t="s">
        <v>6</v>
      </c>
      <c r="C13" s="29" t="s">
        <v>7</v>
      </c>
      <c r="E13" s="66"/>
      <c r="G13" s="66"/>
      <c r="I13" s="66"/>
      <c r="K13" s="66"/>
      <c r="M13" s="66"/>
      <c r="O13" s="70">
        <v>38</v>
      </c>
      <c r="Q13" s="70"/>
      <c r="S13" s="70"/>
      <c r="U13" s="70"/>
      <c r="W13" s="70"/>
      <c r="Y13" s="70"/>
      <c r="AA13" s="70">
        <v>55</v>
      </c>
      <c r="AC13" s="70"/>
      <c r="AE13" s="23" t="s">
        <v>7</v>
      </c>
      <c r="AG13" s="23"/>
      <c r="AI13" s="23"/>
      <c r="AK13" s="23"/>
      <c r="AM13" s="23"/>
      <c r="AO13" s="23"/>
      <c r="AQ13" s="70">
        <v>55</v>
      </c>
      <c r="AS13" s="23"/>
      <c r="AU13" s="70">
        <v>50</v>
      </c>
      <c r="AW13" s="70"/>
      <c r="AY13" s="70"/>
      <c r="BA13" s="66">
        <f t="shared" si="0"/>
        <v>0</v>
      </c>
      <c r="BB13" s="66">
        <f t="shared" si="1"/>
        <v>0</v>
      </c>
      <c r="BC13" s="25">
        <f t="shared" si="2"/>
        <v>0</v>
      </c>
      <c r="BD13" s="25">
        <f t="shared" si="3"/>
        <v>0</v>
      </c>
      <c r="BE13" s="66">
        <f t="shared" si="4"/>
        <v>0</v>
      </c>
      <c r="BF13" s="28">
        <f t="shared" si="5"/>
        <v>0</v>
      </c>
    </row>
    <row r="14" spans="1:58" ht="15">
      <c r="A14" s="49" t="s">
        <v>220</v>
      </c>
      <c r="B14" s="73" t="s">
        <v>5</v>
      </c>
      <c r="C14" s="66">
        <v>25</v>
      </c>
      <c r="D14" s="5">
        <v>6</v>
      </c>
      <c r="E14" s="66"/>
      <c r="G14" s="66"/>
      <c r="I14" s="66"/>
      <c r="K14" s="66"/>
      <c r="M14" s="66"/>
      <c r="O14" s="70">
        <v>32</v>
      </c>
      <c r="Q14" s="70"/>
      <c r="S14" s="70"/>
      <c r="U14" s="70"/>
      <c r="W14" s="70"/>
      <c r="Y14" s="70"/>
      <c r="AA14" s="70">
        <v>50</v>
      </c>
      <c r="AC14" s="70"/>
      <c r="AE14" s="70" t="s">
        <v>7</v>
      </c>
      <c r="AG14" s="70"/>
      <c r="AI14" s="70"/>
      <c r="AK14" s="70">
        <v>31</v>
      </c>
      <c r="AM14" s="70"/>
      <c r="AO14" s="70"/>
      <c r="AQ14" s="70" t="s">
        <v>7</v>
      </c>
      <c r="AS14" s="70"/>
      <c r="AU14" s="70" t="s">
        <v>7</v>
      </c>
      <c r="AW14" s="70"/>
      <c r="AY14" s="70"/>
      <c r="BA14" s="66">
        <f t="shared" si="0"/>
        <v>6</v>
      </c>
      <c r="BB14" s="66">
        <f t="shared" si="1"/>
        <v>6</v>
      </c>
      <c r="BC14" s="25">
        <f t="shared" si="2"/>
        <v>0</v>
      </c>
      <c r="BD14" s="25">
        <f t="shared" si="3"/>
        <v>0</v>
      </c>
      <c r="BE14" s="66">
        <f t="shared" si="4"/>
        <v>0</v>
      </c>
      <c r="BF14" s="28">
        <f t="shared" si="5"/>
        <v>0</v>
      </c>
    </row>
    <row r="15" spans="1:58" ht="15">
      <c r="A15" s="68" t="s">
        <v>598</v>
      </c>
      <c r="B15" s="73" t="s">
        <v>597</v>
      </c>
      <c r="C15" s="66"/>
      <c r="E15" s="66"/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66"/>
      <c r="AI15" s="66"/>
      <c r="AK15" s="66"/>
      <c r="AM15" s="66"/>
      <c r="AO15" s="66"/>
      <c r="AQ15" s="70" t="s">
        <v>7</v>
      </c>
      <c r="AS15" s="66"/>
      <c r="BA15" s="66">
        <f t="shared" si="0"/>
        <v>0</v>
      </c>
      <c r="BB15" s="66">
        <f t="shared" si="1"/>
        <v>0</v>
      </c>
      <c r="BC15" s="25">
        <f t="shared" si="2"/>
        <v>0</v>
      </c>
      <c r="BD15" s="25">
        <f t="shared" si="3"/>
        <v>0</v>
      </c>
      <c r="BE15" s="66">
        <f t="shared" si="4"/>
        <v>0</v>
      </c>
      <c r="BF15" s="28">
        <f t="shared" si="5"/>
        <v>0</v>
      </c>
    </row>
    <row r="16" spans="1:58" ht="15">
      <c r="A16" s="68" t="s">
        <v>405</v>
      </c>
      <c r="B16" s="49" t="s">
        <v>8</v>
      </c>
      <c r="C16" s="66"/>
      <c r="E16" s="66"/>
      <c r="G16" s="66"/>
      <c r="I16" s="66"/>
      <c r="K16" s="66">
        <v>26</v>
      </c>
      <c r="L16" s="5">
        <v>5</v>
      </c>
      <c r="M16" s="66">
        <v>21</v>
      </c>
      <c r="N16" s="5">
        <v>10</v>
      </c>
      <c r="O16" s="66"/>
      <c r="Q16" s="66"/>
      <c r="S16" s="66"/>
      <c r="U16" s="66" t="s">
        <v>19</v>
      </c>
      <c r="W16" s="66"/>
      <c r="Y16" s="66"/>
      <c r="AA16" s="70">
        <v>36</v>
      </c>
      <c r="AC16" s="66">
        <v>7</v>
      </c>
      <c r="AD16" s="24">
        <v>36</v>
      </c>
      <c r="AE16" s="66">
        <v>21</v>
      </c>
      <c r="AF16" s="24">
        <v>10</v>
      </c>
      <c r="AG16" s="66"/>
      <c r="AI16" s="66"/>
      <c r="AK16" s="70">
        <v>45</v>
      </c>
      <c r="AM16" s="70"/>
      <c r="AO16" s="70"/>
      <c r="AQ16" s="70">
        <v>45</v>
      </c>
      <c r="AS16" s="70"/>
      <c r="AU16" s="70" t="s">
        <v>7</v>
      </c>
      <c r="AW16" s="70"/>
      <c r="AY16" s="70"/>
      <c r="BA16" s="66">
        <f t="shared" si="0"/>
        <v>61</v>
      </c>
      <c r="BB16" s="66">
        <f t="shared" si="1"/>
        <v>10</v>
      </c>
      <c r="BC16" s="25">
        <f t="shared" si="2"/>
        <v>51</v>
      </c>
      <c r="BD16" s="25">
        <f t="shared" si="3"/>
        <v>0</v>
      </c>
      <c r="BE16" s="66">
        <f t="shared" si="4"/>
        <v>0</v>
      </c>
      <c r="BF16" s="28">
        <f t="shared" si="5"/>
        <v>0</v>
      </c>
    </row>
    <row r="17" spans="1:58" ht="15">
      <c r="A17" s="68" t="s">
        <v>256</v>
      </c>
      <c r="B17" s="73" t="s">
        <v>1</v>
      </c>
      <c r="C17" s="66"/>
      <c r="E17" s="66">
        <v>19</v>
      </c>
      <c r="F17" s="5">
        <v>12</v>
      </c>
      <c r="G17" s="27">
        <v>28</v>
      </c>
      <c r="H17" s="5">
        <v>3</v>
      </c>
      <c r="I17" s="27">
        <v>27</v>
      </c>
      <c r="J17" s="5">
        <v>4</v>
      </c>
      <c r="K17" s="27"/>
      <c r="M17" s="27"/>
      <c r="O17" s="27"/>
      <c r="Q17" s="66">
        <v>21</v>
      </c>
      <c r="R17" s="15">
        <v>10</v>
      </c>
      <c r="S17" s="66">
        <v>27</v>
      </c>
      <c r="T17" s="15">
        <v>4</v>
      </c>
      <c r="U17" s="66"/>
      <c r="W17" s="66">
        <v>23</v>
      </c>
      <c r="X17" s="24">
        <v>8</v>
      </c>
      <c r="Y17" s="66"/>
      <c r="AA17" s="66"/>
      <c r="AC17" s="66"/>
      <c r="AE17" s="66"/>
      <c r="AG17" s="66"/>
      <c r="AI17" s="66">
        <v>29</v>
      </c>
      <c r="AJ17" s="24">
        <v>2</v>
      </c>
      <c r="AK17" s="66"/>
      <c r="AM17" s="66">
        <v>13</v>
      </c>
      <c r="AN17" s="24">
        <v>20</v>
      </c>
      <c r="AO17" s="66">
        <v>15</v>
      </c>
      <c r="AP17" s="24">
        <v>16</v>
      </c>
      <c r="AQ17" s="66"/>
      <c r="AS17" s="66"/>
      <c r="AW17" s="66">
        <v>6</v>
      </c>
      <c r="AX17" s="65">
        <v>40</v>
      </c>
      <c r="BA17" s="66">
        <f t="shared" si="0"/>
        <v>119</v>
      </c>
      <c r="BB17" s="66">
        <f t="shared" si="1"/>
        <v>0</v>
      </c>
      <c r="BC17" s="25">
        <f t="shared" si="2"/>
        <v>0</v>
      </c>
      <c r="BD17" s="25">
        <f t="shared" si="3"/>
        <v>37</v>
      </c>
      <c r="BE17" s="66">
        <f t="shared" si="4"/>
        <v>82</v>
      </c>
      <c r="BF17" s="28">
        <f t="shared" si="5"/>
        <v>0</v>
      </c>
    </row>
    <row r="18" spans="1:58" ht="15">
      <c r="A18" s="30" t="s">
        <v>257</v>
      </c>
      <c r="B18" s="73" t="s">
        <v>11</v>
      </c>
      <c r="C18" s="66"/>
      <c r="D18" s="65"/>
      <c r="E18" s="29">
        <v>43</v>
      </c>
      <c r="F18" s="65"/>
      <c r="G18" s="29">
        <v>47</v>
      </c>
      <c r="H18" s="65"/>
      <c r="I18" s="66"/>
      <c r="J18" s="65"/>
      <c r="K18" s="66"/>
      <c r="L18" s="65"/>
      <c r="M18" s="66"/>
      <c r="N18" s="65"/>
      <c r="O18" s="66"/>
      <c r="P18" s="65"/>
      <c r="Q18" s="66"/>
      <c r="R18" s="65"/>
      <c r="S18" s="66"/>
      <c r="T18" s="65"/>
      <c r="U18" s="66"/>
      <c r="V18" s="65"/>
      <c r="W18" s="66"/>
      <c r="X18" s="65"/>
      <c r="Y18" s="66"/>
      <c r="Z18" s="65"/>
      <c r="AA18" s="66"/>
      <c r="AB18" s="65"/>
      <c r="AC18" s="66"/>
      <c r="AD18" s="65"/>
      <c r="AE18" s="66"/>
      <c r="AF18" s="65"/>
      <c r="AG18" s="66"/>
      <c r="AH18" s="65"/>
      <c r="AI18" s="66"/>
      <c r="AJ18" s="65"/>
      <c r="AK18" s="66"/>
      <c r="AL18" s="65"/>
      <c r="AM18" s="66"/>
      <c r="AN18" s="65"/>
      <c r="AO18" s="66"/>
      <c r="AP18" s="65"/>
      <c r="AQ18" s="66"/>
      <c r="AR18" s="65"/>
      <c r="AS18" s="66"/>
      <c r="AT18" s="65"/>
      <c r="BA18" s="66">
        <f t="shared" si="0"/>
        <v>0</v>
      </c>
      <c r="BB18" s="66">
        <f t="shared" si="1"/>
        <v>0</v>
      </c>
      <c r="BC18" s="25">
        <f t="shared" si="2"/>
        <v>0</v>
      </c>
      <c r="BD18" s="25">
        <f t="shared" si="3"/>
        <v>0</v>
      </c>
      <c r="BE18" s="66">
        <f t="shared" si="4"/>
        <v>0</v>
      </c>
      <c r="BF18" s="28">
        <f t="shared" si="5"/>
        <v>0</v>
      </c>
    </row>
    <row r="19" spans="1:58" ht="15">
      <c r="A19" s="49" t="s">
        <v>214</v>
      </c>
      <c r="B19" s="73" t="s">
        <v>9</v>
      </c>
      <c r="C19" s="66">
        <v>22</v>
      </c>
      <c r="D19" s="5">
        <v>9</v>
      </c>
      <c r="E19" s="66"/>
      <c r="G19" s="66"/>
      <c r="I19" s="66"/>
      <c r="K19" s="66"/>
      <c r="M19" s="66"/>
      <c r="O19" s="66" t="s">
        <v>19</v>
      </c>
      <c r="Q19" s="66"/>
      <c r="S19" s="66"/>
      <c r="U19" s="66"/>
      <c r="W19" s="66"/>
      <c r="Y19" s="66"/>
      <c r="AA19" s="70" t="s">
        <v>7</v>
      </c>
      <c r="AC19" s="70"/>
      <c r="AE19" s="70" t="s">
        <v>7</v>
      </c>
      <c r="AG19" s="70"/>
      <c r="AI19" s="70"/>
      <c r="AK19" s="70">
        <v>35</v>
      </c>
      <c r="AM19" s="70"/>
      <c r="AO19" s="70"/>
      <c r="AP19" s="47"/>
      <c r="AQ19" s="70">
        <v>39</v>
      </c>
      <c r="AS19" s="70"/>
      <c r="AU19" s="66" t="s">
        <v>558</v>
      </c>
      <c r="BA19" s="66">
        <f t="shared" si="0"/>
        <v>9</v>
      </c>
      <c r="BB19" s="66">
        <f t="shared" si="1"/>
        <v>9</v>
      </c>
      <c r="BC19" s="25">
        <f t="shared" si="2"/>
        <v>0</v>
      </c>
      <c r="BD19" s="25">
        <f t="shared" si="3"/>
        <v>0</v>
      </c>
      <c r="BE19" s="66">
        <f t="shared" si="4"/>
        <v>0</v>
      </c>
      <c r="BF19" s="28">
        <f t="shared" si="5"/>
        <v>0</v>
      </c>
    </row>
    <row r="20" spans="1:58" ht="15">
      <c r="A20" s="49" t="s">
        <v>425</v>
      </c>
      <c r="B20" s="49" t="s">
        <v>15</v>
      </c>
      <c r="C20" s="66"/>
      <c r="E20" s="66"/>
      <c r="G20" s="66"/>
      <c r="I20" s="66"/>
      <c r="K20" s="66"/>
      <c r="M20" s="29" t="s">
        <v>7</v>
      </c>
      <c r="O20" s="29"/>
      <c r="Q20" s="29"/>
      <c r="S20" s="29"/>
      <c r="U20" s="29"/>
      <c r="W20" s="29"/>
      <c r="Y20" s="29"/>
      <c r="AA20" s="29"/>
      <c r="AC20" s="70">
        <v>51</v>
      </c>
      <c r="AE20" s="70"/>
      <c r="AG20" s="70"/>
      <c r="AI20" s="70"/>
      <c r="AK20" s="70"/>
      <c r="AM20" s="70"/>
      <c r="AO20" s="70"/>
      <c r="AQ20" s="70"/>
      <c r="AS20" s="70"/>
      <c r="AU20" s="70"/>
      <c r="AW20" s="70"/>
      <c r="AY20" s="70"/>
      <c r="BA20" s="66">
        <f t="shared" si="0"/>
        <v>0</v>
      </c>
      <c r="BB20" s="66">
        <f t="shared" si="1"/>
        <v>0</v>
      </c>
      <c r="BC20" s="25">
        <f t="shared" si="2"/>
        <v>0</v>
      </c>
      <c r="BD20" s="25">
        <f t="shared" si="3"/>
        <v>0</v>
      </c>
      <c r="BE20" s="66">
        <f t="shared" si="4"/>
        <v>0</v>
      </c>
      <c r="BF20" s="28">
        <f t="shared" si="5"/>
        <v>0</v>
      </c>
    </row>
    <row r="21" spans="1:58" ht="15">
      <c r="A21" s="49" t="s">
        <v>222</v>
      </c>
      <c r="B21" s="73" t="s">
        <v>166</v>
      </c>
      <c r="C21" s="29" t="s">
        <v>7</v>
      </c>
      <c r="E21" s="66"/>
      <c r="G21" s="66"/>
      <c r="I21" s="66"/>
      <c r="K21" s="66"/>
      <c r="M21" s="66"/>
      <c r="O21" s="70">
        <v>44</v>
      </c>
      <c r="Q21" s="70"/>
      <c r="S21" s="70"/>
      <c r="U21" s="70"/>
      <c r="W21" s="70"/>
      <c r="Y21" s="70"/>
      <c r="AA21" s="70" t="s">
        <v>7</v>
      </c>
      <c r="AC21" s="70"/>
      <c r="AE21" s="70" t="s">
        <v>7</v>
      </c>
      <c r="AG21" s="70"/>
      <c r="AI21" s="70"/>
      <c r="AK21" s="70" t="s">
        <v>7</v>
      </c>
      <c r="AM21" s="70"/>
      <c r="AO21" s="70"/>
      <c r="AQ21" s="70" t="s">
        <v>7</v>
      </c>
      <c r="AS21" s="70"/>
      <c r="AU21" s="70" t="s">
        <v>7</v>
      </c>
      <c r="AW21" s="70"/>
      <c r="AY21" s="70"/>
      <c r="BA21" s="66">
        <f t="shared" si="0"/>
        <v>0</v>
      </c>
      <c r="BB21" s="66">
        <f t="shared" si="1"/>
        <v>0</v>
      </c>
      <c r="BC21" s="25">
        <f t="shared" si="2"/>
        <v>0</v>
      </c>
      <c r="BD21" s="25">
        <f t="shared" si="3"/>
        <v>0</v>
      </c>
      <c r="BE21" s="66">
        <f t="shared" si="4"/>
        <v>0</v>
      </c>
      <c r="BF21" s="28">
        <f t="shared" si="5"/>
        <v>0</v>
      </c>
    </row>
    <row r="22" spans="1:58" ht="15">
      <c r="A22" s="68" t="s">
        <v>399</v>
      </c>
      <c r="B22" s="49" t="s">
        <v>10</v>
      </c>
      <c r="C22" s="66"/>
      <c r="E22" s="66"/>
      <c r="G22" s="66"/>
      <c r="I22" s="66"/>
      <c r="K22" s="66">
        <v>7</v>
      </c>
      <c r="L22" s="5">
        <v>36</v>
      </c>
      <c r="M22" s="66">
        <v>3</v>
      </c>
      <c r="N22" s="5">
        <v>60</v>
      </c>
      <c r="O22" s="66"/>
      <c r="Q22" s="66"/>
      <c r="S22" s="66"/>
      <c r="U22" s="70">
        <v>35</v>
      </c>
      <c r="W22" s="70"/>
      <c r="Y22" s="70"/>
      <c r="AA22" s="70"/>
      <c r="AC22" s="66">
        <v>10</v>
      </c>
      <c r="AD22" s="24">
        <v>26</v>
      </c>
      <c r="AE22" s="66"/>
      <c r="AG22" s="66"/>
      <c r="AI22" s="66"/>
      <c r="AK22" s="66"/>
      <c r="AM22" s="66"/>
      <c r="AO22" s="66"/>
      <c r="AQ22" s="66"/>
      <c r="AS22" s="66"/>
      <c r="BA22" s="66">
        <f t="shared" si="0"/>
        <v>122</v>
      </c>
      <c r="BB22" s="66">
        <f t="shared" si="1"/>
        <v>0</v>
      </c>
      <c r="BC22" s="25">
        <f t="shared" si="2"/>
        <v>122</v>
      </c>
      <c r="BD22" s="25">
        <f t="shared" si="3"/>
        <v>0</v>
      </c>
      <c r="BE22" s="66">
        <f t="shared" si="4"/>
        <v>0</v>
      </c>
      <c r="BF22" s="28">
        <f t="shared" si="5"/>
        <v>0</v>
      </c>
    </row>
    <row r="23" spans="1:58" ht="15">
      <c r="A23" s="68" t="s">
        <v>532</v>
      </c>
      <c r="B23" s="68" t="s">
        <v>522</v>
      </c>
      <c r="C23" s="66"/>
      <c r="E23" s="66"/>
      <c r="G23" s="66"/>
      <c r="I23" s="66"/>
      <c r="K23" s="66"/>
      <c r="M23" s="66"/>
      <c r="O23" s="66"/>
      <c r="Q23" s="66"/>
      <c r="S23" s="66"/>
      <c r="U23" s="66"/>
      <c r="W23" s="66"/>
      <c r="Y23" s="66"/>
      <c r="AA23" s="70">
        <v>63</v>
      </c>
      <c r="AC23" s="70"/>
      <c r="AE23" s="70"/>
      <c r="AG23" s="70"/>
      <c r="AI23" s="70"/>
      <c r="AK23" s="70"/>
      <c r="AM23" s="70"/>
      <c r="AO23" s="70"/>
      <c r="AQ23" s="70" t="s">
        <v>7</v>
      </c>
      <c r="AR23" s="65"/>
      <c r="AS23" s="70"/>
      <c r="AU23" s="70"/>
      <c r="AW23" s="70"/>
      <c r="AY23" s="70"/>
      <c r="BA23" s="66">
        <f t="shared" si="0"/>
        <v>0</v>
      </c>
      <c r="BB23" s="66">
        <f t="shared" si="1"/>
        <v>0</v>
      </c>
      <c r="BC23" s="6">
        <f t="shared" si="2"/>
        <v>0</v>
      </c>
      <c r="BD23" s="25">
        <f t="shared" si="3"/>
        <v>0</v>
      </c>
      <c r="BE23" s="66">
        <f t="shared" si="4"/>
        <v>0</v>
      </c>
      <c r="BF23" s="28">
        <f t="shared" si="5"/>
        <v>0</v>
      </c>
    </row>
    <row r="24" spans="1:58" ht="15">
      <c r="A24" s="49" t="s">
        <v>235</v>
      </c>
      <c r="B24" s="73" t="s">
        <v>10</v>
      </c>
      <c r="C24" s="29" t="s">
        <v>7</v>
      </c>
      <c r="E24" s="66"/>
      <c r="G24" s="70"/>
      <c r="I24" s="70"/>
      <c r="K24" s="70"/>
      <c r="M24" s="29" t="s">
        <v>7</v>
      </c>
      <c r="O24" s="70" t="s">
        <v>7</v>
      </c>
      <c r="Q24" s="70"/>
      <c r="S24" s="70"/>
      <c r="U24" s="66">
        <v>22</v>
      </c>
      <c r="V24" s="15">
        <v>9</v>
      </c>
      <c r="W24" s="66"/>
      <c r="Y24" s="66"/>
      <c r="AA24" s="66"/>
      <c r="AC24" s="70" t="s">
        <v>7</v>
      </c>
      <c r="AE24" s="70">
        <v>33</v>
      </c>
      <c r="AG24" s="70"/>
      <c r="AI24" s="70"/>
      <c r="AK24" s="70"/>
      <c r="AM24" s="70"/>
      <c r="AO24" s="70"/>
      <c r="AQ24" s="70"/>
      <c r="AS24" s="70"/>
      <c r="AU24" s="70"/>
      <c r="AW24" s="70"/>
      <c r="AY24" s="70"/>
      <c r="BA24" s="66">
        <f t="shared" si="0"/>
        <v>9</v>
      </c>
      <c r="BB24" s="66">
        <f t="shared" si="1"/>
        <v>0</v>
      </c>
      <c r="BC24" s="6">
        <f t="shared" si="2"/>
        <v>9</v>
      </c>
      <c r="BD24" s="25">
        <f t="shared" si="3"/>
        <v>0</v>
      </c>
      <c r="BE24" s="66">
        <f t="shared" si="4"/>
        <v>0</v>
      </c>
      <c r="BF24" s="28">
        <f t="shared" si="5"/>
        <v>0</v>
      </c>
    </row>
    <row r="25" spans="1:58" ht="15">
      <c r="A25" s="68" t="s">
        <v>448</v>
      </c>
      <c r="B25" s="49" t="s">
        <v>1</v>
      </c>
      <c r="C25" s="66"/>
      <c r="E25" s="66"/>
      <c r="G25" s="66"/>
      <c r="I25" s="66"/>
      <c r="K25" s="66"/>
      <c r="M25" s="66"/>
      <c r="O25" s="66"/>
      <c r="Q25" s="70">
        <v>42</v>
      </c>
      <c r="S25" s="70"/>
      <c r="U25" s="70"/>
      <c r="W25" s="70">
        <v>37</v>
      </c>
      <c r="Y25" s="70"/>
      <c r="AA25" s="70"/>
      <c r="AC25" s="70"/>
      <c r="AE25" s="70"/>
      <c r="AG25" s="70" t="s">
        <v>19</v>
      </c>
      <c r="AI25" s="70" t="s">
        <v>332</v>
      </c>
      <c r="AK25" s="66"/>
      <c r="AM25" s="70">
        <v>32</v>
      </c>
      <c r="AO25" s="70">
        <v>40</v>
      </c>
      <c r="AP25" s="47"/>
      <c r="AQ25" s="66"/>
      <c r="AS25" s="66"/>
      <c r="AY25" s="66" t="s">
        <v>558</v>
      </c>
      <c r="BA25" s="66">
        <f t="shared" si="0"/>
        <v>0</v>
      </c>
      <c r="BB25" s="66">
        <f t="shared" si="1"/>
        <v>0</v>
      </c>
      <c r="BC25" s="6">
        <f t="shared" si="2"/>
        <v>0</v>
      </c>
      <c r="BD25" s="25">
        <f t="shared" si="3"/>
        <v>0</v>
      </c>
      <c r="BE25" s="66">
        <f t="shared" si="4"/>
        <v>0</v>
      </c>
      <c r="BF25" s="28">
        <f t="shared" si="5"/>
        <v>0</v>
      </c>
    </row>
    <row r="26" spans="1:58" ht="15">
      <c r="A26" s="49" t="s">
        <v>346</v>
      </c>
      <c r="B26" s="73" t="s">
        <v>9</v>
      </c>
      <c r="C26" s="66"/>
      <c r="E26" s="66"/>
      <c r="G26" s="29" t="s">
        <v>333</v>
      </c>
      <c r="I26" s="29" t="s">
        <v>333</v>
      </c>
      <c r="K26" s="29">
        <v>47</v>
      </c>
      <c r="M26" s="29" t="s">
        <v>7</v>
      </c>
      <c r="O26" s="29"/>
      <c r="Q26" s="66">
        <v>19</v>
      </c>
      <c r="R26" s="15">
        <v>12</v>
      </c>
      <c r="S26" s="66"/>
      <c r="U26" s="70">
        <v>42</v>
      </c>
      <c r="W26" s="70"/>
      <c r="Y26" s="70"/>
      <c r="AA26" s="70"/>
      <c r="AC26" s="70"/>
      <c r="AE26" s="70"/>
      <c r="AG26" s="70"/>
      <c r="AI26" s="70"/>
      <c r="AK26" s="70"/>
      <c r="AM26" s="70"/>
      <c r="AO26" s="70"/>
      <c r="AQ26" s="70"/>
      <c r="AS26" s="70"/>
      <c r="AU26" s="70"/>
      <c r="AW26" s="70"/>
      <c r="AY26" s="70"/>
      <c r="BA26" s="66">
        <f t="shared" si="0"/>
        <v>12</v>
      </c>
      <c r="BB26" s="66">
        <f t="shared" si="1"/>
        <v>0</v>
      </c>
      <c r="BC26" s="6">
        <f t="shared" si="2"/>
        <v>0</v>
      </c>
      <c r="BD26" s="25">
        <f t="shared" si="3"/>
        <v>12</v>
      </c>
      <c r="BE26" s="66">
        <f t="shared" si="4"/>
        <v>0</v>
      </c>
      <c r="BF26" s="28">
        <f t="shared" si="5"/>
        <v>0</v>
      </c>
    </row>
    <row r="27" spans="1:58" ht="15">
      <c r="A27" s="69" t="s">
        <v>533</v>
      </c>
      <c r="B27" s="68" t="s">
        <v>523</v>
      </c>
      <c r="C27" s="66"/>
      <c r="E27" s="66"/>
      <c r="G27" s="66"/>
      <c r="I27" s="66"/>
      <c r="K27" s="66"/>
      <c r="M27" s="66"/>
      <c r="O27" s="66"/>
      <c r="Q27" s="66"/>
      <c r="S27" s="66"/>
      <c r="U27" s="66"/>
      <c r="W27" s="66"/>
      <c r="Y27" s="66"/>
      <c r="AA27" s="70" t="s">
        <v>7</v>
      </c>
      <c r="AC27" s="70"/>
      <c r="AE27" s="70"/>
      <c r="AG27" s="70"/>
      <c r="AI27" s="70"/>
      <c r="AK27" s="70"/>
      <c r="AM27" s="70"/>
      <c r="AO27" s="70"/>
      <c r="AQ27" s="70"/>
      <c r="AS27" s="70"/>
      <c r="AU27" s="70" t="s">
        <v>7</v>
      </c>
      <c r="AW27" s="70"/>
      <c r="AY27" s="70"/>
      <c r="BA27" s="66">
        <f t="shared" si="0"/>
        <v>0</v>
      </c>
      <c r="BB27" s="66">
        <f t="shared" si="1"/>
        <v>0</v>
      </c>
      <c r="BC27" s="6">
        <f t="shared" si="2"/>
        <v>0</v>
      </c>
      <c r="BD27" s="25">
        <f t="shared" si="3"/>
        <v>0</v>
      </c>
      <c r="BE27" s="66">
        <f t="shared" si="4"/>
        <v>0</v>
      </c>
      <c r="BF27" s="28">
        <f t="shared" si="5"/>
        <v>0</v>
      </c>
    </row>
    <row r="28" spans="1:59" ht="15">
      <c r="A28" s="49" t="s">
        <v>204</v>
      </c>
      <c r="B28" s="73" t="s">
        <v>11</v>
      </c>
      <c r="C28" s="66" t="s">
        <v>19</v>
      </c>
      <c r="E28" s="29">
        <v>63</v>
      </c>
      <c r="G28" s="66"/>
      <c r="I28" s="66"/>
      <c r="K28" s="66"/>
      <c r="M28" s="66"/>
      <c r="O28" s="66" t="s">
        <v>19</v>
      </c>
      <c r="Q28" s="66"/>
      <c r="S28" s="66"/>
      <c r="U28" s="66"/>
      <c r="W28" s="66"/>
      <c r="Y28" s="66"/>
      <c r="AA28" s="70" t="s">
        <v>7</v>
      </c>
      <c r="AC28" s="70"/>
      <c r="AE28" s="66">
        <v>24</v>
      </c>
      <c r="AF28" s="24">
        <v>7</v>
      </c>
      <c r="AG28" s="66"/>
      <c r="AI28" s="66"/>
      <c r="AK28" s="70" t="s">
        <v>7</v>
      </c>
      <c r="AM28" s="70"/>
      <c r="AO28" s="70"/>
      <c r="AQ28" s="70" t="s">
        <v>7</v>
      </c>
      <c r="AS28" s="70"/>
      <c r="AU28" s="70" t="s">
        <v>7</v>
      </c>
      <c r="AW28" s="70">
        <v>51</v>
      </c>
      <c r="AY28" s="66">
        <v>22</v>
      </c>
      <c r="AZ28" s="65">
        <v>9</v>
      </c>
      <c r="BA28" s="66">
        <f t="shared" si="0"/>
        <v>16</v>
      </c>
      <c r="BB28" s="66">
        <f t="shared" si="1"/>
        <v>7</v>
      </c>
      <c r="BC28" s="6">
        <f t="shared" si="2"/>
        <v>0</v>
      </c>
      <c r="BD28" s="25">
        <f t="shared" si="3"/>
        <v>0</v>
      </c>
      <c r="BE28" s="66">
        <f t="shared" si="4"/>
        <v>0</v>
      </c>
      <c r="BF28" s="28">
        <f t="shared" si="5"/>
        <v>9</v>
      </c>
      <c r="BG28" s="73"/>
    </row>
    <row r="29" spans="1:58" ht="15">
      <c r="A29" s="49" t="s">
        <v>456</v>
      </c>
      <c r="B29" s="49" t="s">
        <v>5</v>
      </c>
      <c r="C29" s="66"/>
      <c r="E29" s="66"/>
      <c r="G29" s="66"/>
      <c r="I29" s="66"/>
      <c r="K29" s="66"/>
      <c r="M29" s="66"/>
      <c r="O29" s="66"/>
      <c r="Q29" s="66"/>
      <c r="S29" s="70">
        <v>47</v>
      </c>
      <c r="U29" s="70"/>
      <c r="W29" s="70"/>
      <c r="Y29" s="70"/>
      <c r="AA29" s="70"/>
      <c r="AC29" s="70"/>
      <c r="AE29" s="70"/>
      <c r="AG29" s="70"/>
      <c r="AI29" s="70"/>
      <c r="AK29" s="70"/>
      <c r="AM29" s="70"/>
      <c r="AO29" s="70"/>
      <c r="AP29" s="47"/>
      <c r="AQ29" s="70"/>
      <c r="AS29" s="70"/>
      <c r="AU29" s="70"/>
      <c r="AW29" s="70"/>
      <c r="AY29" s="70"/>
      <c r="BA29" s="66">
        <f t="shared" si="0"/>
        <v>0</v>
      </c>
      <c r="BB29" s="66">
        <f t="shared" si="1"/>
        <v>0</v>
      </c>
      <c r="BC29" s="6">
        <f t="shared" si="2"/>
        <v>0</v>
      </c>
      <c r="BD29" s="25">
        <f t="shared" si="3"/>
        <v>0</v>
      </c>
      <c r="BE29" s="66">
        <f t="shared" si="4"/>
        <v>0</v>
      </c>
      <c r="BF29" s="28">
        <f t="shared" si="5"/>
        <v>0</v>
      </c>
    </row>
    <row r="30" spans="1:58" ht="15">
      <c r="A30" s="68" t="s">
        <v>567</v>
      </c>
      <c r="B30" s="68" t="s">
        <v>17</v>
      </c>
      <c r="C30" s="66"/>
      <c r="E30" s="66"/>
      <c r="G30" s="66"/>
      <c r="I30" s="66"/>
      <c r="K30" s="66"/>
      <c r="M30" s="66"/>
      <c r="O30" s="66"/>
      <c r="Q30" s="66"/>
      <c r="S30" s="66"/>
      <c r="U30" s="66"/>
      <c r="W30" s="66"/>
      <c r="Y30" s="66"/>
      <c r="AA30" s="66"/>
      <c r="AC30" s="66"/>
      <c r="AE30" s="66"/>
      <c r="AG30" s="27">
        <v>27</v>
      </c>
      <c r="AH30" s="24">
        <v>4</v>
      </c>
      <c r="AI30" s="27"/>
      <c r="AK30" s="27"/>
      <c r="AM30" s="27"/>
      <c r="AO30" s="27"/>
      <c r="AQ30" s="27"/>
      <c r="AS30" s="27"/>
      <c r="AU30" s="27"/>
      <c r="AW30" s="27"/>
      <c r="AY30" s="70">
        <v>33</v>
      </c>
      <c r="BA30" s="66">
        <f t="shared" si="0"/>
        <v>4</v>
      </c>
      <c r="BB30" s="66">
        <f t="shared" si="1"/>
        <v>0</v>
      </c>
      <c r="BC30" s="25">
        <f t="shared" si="2"/>
        <v>0</v>
      </c>
      <c r="BD30" s="25">
        <f t="shared" si="3"/>
        <v>0</v>
      </c>
      <c r="BE30" s="66">
        <f t="shared" si="4"/>
        <v>0</v>
      </c>
      <c r="BF30" s="28">
        <f t="shared" si="5"/>
        <v>4</v>
      </c>
    </row>
    <row r="31" spans="1:58" ht="15">
      <c r="A31" s="49" t="s">
        <v>205</v>
      </c>
      <c r="B31" s="73" t="s">
        <v>3</v>
      </c>
      <c r="C31" s="66">
        <v>20</v>
      </c>
      <c r="D31" s="5">
        <v>11</v>
      </c>
      <c r="E31" s="66"/>
      <c r="G31" s="70"/>
      <c r="I31" s="70"/>
      <c r="K31" s="70"/>
      <c r="M31" s="70"/>
      <c r="O31" s="66">
        <v>14</v>
      </c>
      <c r="P31" s="5">
        <v>18</v>
      </c>
      <c r="Q31" s="66"/>
      <c r="S31" s="66"/>
      <c r="U31" s="66"/>
      <c r="W31" s="66"/>
      <c r="Y31" s="66"/>
      <c r="AA31" s="66">
        <v>17</v>
      </c>
      <c r="AB31" s="24">
        <v>14</v>
      </c>
      <c r="AC31" s="66"/>
      <c r="AE31" s="66">
        <v>9</v>
      </c>
      <c r="AF31" s="24">
        <v>29</v>
      </c>
      <c r="AG31" s="66"/>
      <c r="AI31" s="66"/>
      <c r="AK31" s="66">
        <v>25</v>
      </c>
      <c r="AL31" s="24">
        <v>6</v>
      </c>
      <c r="AM31" s="66"/>
      <c r="AO31" s="66"/>
      <c r="AQ31" s="66">
        <v>22</v>
      </c>
      <c r="AR31" s="24">
        <v>9</v>
      </c>
      <c r="AS31" s="66"/>
      <c r="AU31" s="66">
        <v>7</v>
      </c>
      <c r="AV31" s="65">
        <v>36</v>
      </c>
      <c r="BA31" s="66">
        <f t="shared" si="0"/>
        <v>123</v>
      </c>
      <c r="BB31" s="66">
        <f t="shared" si="1"/>
        <v>123</v>
      </c>
      <c r="BC31" s="25">
        <f t="shared" si="2"/>
        <v>0</v>
      </c>
      <c r="BD31" s="25">
        <f t="shared" si="3"/>
        <v>0</v>
      </c>
      <c r="BE31" s="66">
        <f t="shared" si="4"/>
        <v>0</v>
      </c>
      <c r="BF31" s="28">
        <f t="shared" si="5"/>
        <v>0</v>
      </c>
    </row>
    <row r="32" spans="1:58" ht="15">
      <c r="A32" s="49" t="s">
        <v>430</v>
      </c>
      <c r="B32" s="49" t="s">
        <v>10</v>
      </c>
      <c r="C32" s="66"/>
      <c r="E32" s="66"/>
      <c r="G32" s="66"/>
      <c r="I32" s="66"/>
      <c r="K32" s="66"/>
      <c r="M32" s="29">
        <v>39</v>
      </c>
      <c r="O32" s="29"/>
      <c r="Q32" s="70" t="s">
        <v>333</v>
      </c>
      <c r="S32" s="70">
        <v>46</v>
      </c>
      <c r="U32" s="70"/>
      <c r="W32" s="70"/>
      <c r="Y32" s="70"/>
      <c r="AA32" s="70"/>
      <c r="AC32" s="70"/>
      <c r="AE32" s="70"/>
      <c r="AG32" s="70"/>
      <c r="AI32" s="70"/>
      <c r="AK32" s="70"/>
      <c r="AM32" s="70"/>
      <c r="AO32" s="70"/>
      <c r="AP32" s="47"/>
      <c r="AQ32" s="70"/>
      <c r="AS32" s="70"/>
      <c r="AU32" s="70"/>
      <c r="AW32" s="70"/>
      <c r="AY32" s="70"/>
      <c r="BA32" s="66">
        <f t="shared" si="0"/>
        <v>0</v>
      </c>
      <c r="BB32" s="66">
        <f t="shared" si="1"/>
        <v>0</v>
      </c>
      <c r="BC32" s="6">
        <f t="shared" si="2"/>
        <v>0</v>
      </c>
      <c r="BD32" s="25">
        <f t="shared" si="3"/>
        <v>0</v>
      </c>
      <c r="BE32" s="66">
        <f t="shared" si="4"/>
        <v>0</v>
      </c>
      <c r="BF32" s="28">
        <f t="shared" si="5"/>
        <v>0</v>
      </c>
    </row>
    <row r="33" spans="1:58" ht="15">
      <c r="A33" s="49" t="s">
        <v>435</v>
      </c>
      <c r="B33" s="49" t="s">
        <v>11</v>
      </c>
      <c r="C33" s="66"/>
      <c r="E33" s="66"/>
      <c r="G33" s="66"/>
      <c r="I33" s="66"/>
      <c r="K33" s="66"/>
      <c r="M33" s="66"/>
      <c r="O33" s="70">
        <v>36</v>
      </c>
      <c r="Q33" s="70"/>
      <c r="S33" s="70"/>
      <c r="U33" s="70" t="s">
        <v>7</v>
      </c>
      <c r="W33" s="70"/>
      <c r="Y33" s="70"/>
      <c r="AA33" s="66">
        <v>20</v>
      </c>
      <c r="AB33" s="24">
        <v>11</v>
      </c>
      <c r="AC33" s="66"/>
      <c r="AE33" s="70" t="s">
        <v>7</v>
      </c>
      <c r="AG33" s="70"/>
      <c r="AI33" s="70"/>
      <c r="AK33" s="66">
        <v>19</v>
      </c>
      <c r="AL33" s="24">
        <v>12</v>
      </c>
      <c r="AM33" s="66"/>
      <c r="AO33" s="66"/>
      <c r="AQ33" s="70" t="s">
        <v>7</v>
      </c>
      <c r="AS33" s="66"/>
      <c r="AU33" s="66">
        <v>22</v>
      </c>
      <c r="AV33" s="65">
        <v>9</v>
      </c>
      <c r="BA33" s="66">
        <f t="shared" si="0"/>
        <v>32</v>
      </c>
      <c r="BB33" s="66">
        <f t="shared" si="1"/>
        <v>32</v>
      </c>
      <c r="BC33" s="6">
        <f t="shared" si="2"/>
        <v>0</v>
      </c>
      <c r="BD33" s="25">
        <f t="shared" si="3"/>
        <v>0</v>
      </c>
      <c r="BE33" s="66">
        <f t="shared" si="4"/>
        <v>0</v>
      </c>
      <c r="BF33" s="28">
        <f t="shared" si="5"/>
        <v>0</v>
      </c>
    </row>
    <row r="34" spans="1:58" ht="15">
      <c r="A34" s="68" t="s">
        <v>258</v>
      </c>
      <c r="B34" s="73" t="s">
        <v>1</v>
      </c>
      <c r="C34" s="23"/>
      <c r="E34" s="66">
        <v>5</v>
      </c>
      <c r="F34" s="5">
        <v>45</v>
      </c>
      <c r="G34" s="29" t="s">
        <v>333</v>
      </c>
      <c r="I34" s="66"/>
      <c r="K34" s="66"/>
      <c r="M34" s="66"/>
      <c r="O34" s="66"/>
      <c r="Q34" s="66">
        <v>23</v>
      </c>
      <c r="R34" s="15">
        <v>8</v>
      </c>
      <c r="S34" s="70" t="s">
        <v>333</v>
      </c>
      <c r="U34" s="70"/>
      <c r="W34" s="70"/>
      <c r="Y34" s="70"/>
      <c r="AA34" s="70"/>
      <c r="AC34" s="70"/>
      <c r="AE34" s="70"/>
      <c r="AG34" s="37" t="s">
        <v>470</v>
      </c>
      <c r="AI34" s="70" t="s">
        <v>333</v>
      </c>
      <c r="AK34" s="70"/>
      <c r="AM34" s="70" t="s">
        <v>333</v>
      </c>
      <c r="AO34" s="66">
        <v>24</v>
      </c>
      <c r="AP34" s="47">
        <v>7</v>
      </c>
      <c r="AQ34" s="70"/>
      <c r="AS34" s="70"/>
      <c r="AU34" s="70"/>
      <c r="AW34" s="66">
        <v>8</v>
      </c>
      <c r="AX34" s="65">
        <v>32</v>
      </c>
      <c r="AY34" s="66" t="s">
        <v>19</v>
      </c>
      <c r="BA34" s="66">
        <f t="shared" si="0"/>
        <v>92</v>
      </c>
      <c r="BB34" s="66">
        <f t="shared" si="1"/>
        <v>0</v>
      </c>
      <c r="BC34" s="6">
        <f t="shared" si="2"/>
        <v>0</v>
      </c>
      <c r="BD34" s="25">
        <f t="shared" si="3"/>
        <v>8</v>
      </c>
      <c r="BE34" s="66">
        <f t="shared" si="4"/>
        <v>84</v>
      </c>
      <c r="BF34" s="28">
        <f t="shared" si="5"/>
        <v>0</v>
      </c>
    </row>
    <row r="35" spans="1:58" ht="15">
      <c r="A35" s="30" t="s">
        <v>259</v>
      </c>
      <c r="B35" s="73" t="s">
        <v>9</v>
      </c>
      <c r="C35" s="66"/>
      <c r="E35" s="29">
        <v>60</v>
      </c>
      <c r="G35" s="29">
        <v>56</v>
      </c>
      <c r="I35" s="29">
        <v>39</v>
      </c>
      <c r="K35" s="29" t="s">
        <v>7</v>
      </c>
      <c r="M35" s="29"/>
      <c r="O35" s="29"/>
      <c r="Q35" s="29"/>
      <c r="S35" s="29"/>
      <c r="U35" s="29"/>
      <c r="W35" s="29"/>
      <c r="Y35" s="29"/>
      <c r="AA35" s="29"/>
      <c r="AC35" s="29"/>
      <c r="AE35" s="29"/>
      <c r="AG35" s="27">
        <v>28</v>
      </c>
      <c r="AH35" s="24">
        <v>3</v>
      </c>
      <c r="AI35" s="27"/>
      <c r="AK35" s="27"/>
      <c r="AM35" s="70">
        <v>36</v>
      </c>
      <c r="AO35" s="27"/>
      <c r="AQ35" s="27"/>
      <c r="AR35" s="65"/>
      <c r="AS35" s="27"/>
      <c r="AU35" s="27"/>
      <c r="AW35" s="27"/>
      <c r="AY35" s="27"/>
      <c r="BA35" s="66">
        <f t="shared" si="0"/>
        <v>3</v>
      </c>
      <c r="BB35" s="66">
        <f t="shared" si="1"/>
        <v>0</v>
      </c>
      <c r="BC35" s="6">
        <f t="shared" si="2"/>
        <v>0</v>
      </c>
      <c r="BD35" s="25">
        <f t="shared" si="3"/>
        <v>0</v>
      </c>
      <c r="BE35" s="66">
        <f t="shared" si="4"/>
        <v>0</v>
      </c>
      <c r="BF35" s="28">
        <f t="shared" si="5"/>
        <v>3</v>
      </c>
    </row>
    <row r="36" spans="1:58" ht="15">
      <c r="A36" s="49" t="s">
        <v>183</v>
      </c>
      <c r="B36" s="73" t="s">
        <v>9</v>
      </c>
      <c r="C36" s="66">
        <v>8</v>
      </c>
      <c r="D36" s="5">
        <v>32</v>
      </c>
      <c r="E36" s="66"/>
      <c r="G36" s="66"/>
      <c r="I36" s="66"/>
      <c r="K36" s="66"/>
      <c r="M36" s="66"/>
      <c r="O36" s="66">
        <v>5</v>
      </c>
      <c r="P36" s="5">
        <v>45</v>
      </c>
      <c r="Q36" s="66"/>
      <c r="S36" s="66"/>
      <c r="U36" s="66"/>
      <c r="W36" s="66"/>
      <c r="Y36" s="66"/>
      <c r="AA36" s="70" t="s">
        <v>7</v>
      </c>
      <c r="AC36" s="70"/>
      <c r="AE36" s="70" t="s">
        <v>7</v>
      </c>
      <c r="AG36" s="70"/>
      <c r="AI36" s="70"/>
      <c r="AK36" s="66">
        <v>17</v>
      </c>
      <c r="AL36" s="24">
        <v>14</v>
      </c>
      <c r="AM36" s="66"/>
      <c r="AO36" s="66"/>
      <c r="AQ36" s="66">
        <v>15</v>
      </c>
      <c r="AR36" s="24">
        <v>16</v>
      </c>
      <c r="AS36" s="66"/>
      <c r="AT36" s="65"/>
      <c r="AU36" s="70" t="s">
        <v>7</v>
      </c>
      <c r="AW36" s="70"/>
      <c r="AY36" s="70"/>
      <c r="BA36" s="66">
        <f t="shared" si="0"/>
        <v>107</v>
      </c>
      <c r="BB36" s="66">
        <f t="shared" si="1"/>
        <v>107</v>
      </c>
      <c r="BC36" s="6">
        <f t="shared" si="2"/>
        <v>0</v>
      </c>
      <c r="BD36" s="25">
        <f t="shared" si="3"/>
        <v>0</v>
      </c>
      <c r="BE36" s="66">
        <f t="shared" si="4"/>
        <v>0</v>
      </c>
      <c r="BF36" s="28">
        <f t="shared" si="5"/>
        <v>0</v>
      </c>
    </row>
    <row r="37" spans="1:58" ht="15">
      <c r="A37" s="68" t="s">
        <v>260</v>
      </c>
      <c r="B37" s="73" t="s">
        <v>8</v>
      </c>
      <c r="C37" s="66"/>
      <c r="E37" s="66">
        <v>9</v>
      </c>
      <c r="F37" s="5">
        <v>29</v>
      </c>
      <c r="G37" s="27">
        <v>5</v>
      </c>
      <c r="H37" s="5">
        <v>45</v>
      </c>
      <c r="I37" s="27">
        <v>3</v>
      </c>
      <c r="J37" s="5">
        <v>60</v>
      </c>
      <c r="K37" s="66">
        <v>11</v>
      </c>
      <c r="L37" s="5">
        <v>24</v>
      </c>
      <c r="M37" s="66">
        <v>29</v>
      </c>
      <c r="N37" s="5">
        <v>2</v>
      </c>
      <c r="O37" s="66"/>
      <c r="Q37" s="66">
        <v>11</v>
      </c>
      <c r="R37" s="15">
        <v>24</v>
      </c>
      <c r="S37" s="66">
        <v>3</v>
      </c>
      <c r="T37" s="15">
        <v>60</v>
      </c>
      <c r="U37" s="66">
        <v>4</v>
      </c>
      <c r="V37" s="15">
        <v>50</v>
      </c>
      <c r="W37" s="66">
        <v>21</v>
      </c>
      <c r="X37" s="24">
        <v>10</v>
      </c>
      <c r="Y37" s="66">
        <v>9</v>
      </c>
      <c r="Z37" s="24">
        <v>15</v>
      </c>
      <c r="AA37" s="66"/>
      <c r="AC37" s="66">
        <v>11</v>
      </c>
      <c r="AD37" s="24">
        <v>24</v>
      </c>
      <c r="AE37" s="66"/>
      <c r="AG37" s="70" t="s">
        <v>250</v>
      </c>
      <c r="AI37" s="66">
        <v>2</v>
      </c>
      <c r="AJ37" s="24">
        <v>80</v>
      </c>
      <c r="AK37" s="66"/>
      <c r="AM37" s="66">
        <v>4</v>
      </c>
      <c r="AN37" s="24">
        <v>50</v>
      </c>
      <c r="AO37" s="66">
        <v>1</v>
      </c>
      <c r="AP37" s="24">
        <v>100</v>
      </c>
      <c r="AQ37" s="66"/>
      <c r="AS37" s="66"/>
      <c r="AW37" s="66">
        <v>1</v>
      </c>
      <c r="AX37" s="65">
        <v>100</v>
      </c>
      <c r="BA37" s="66">
        <f t="shared" si="0"/>
        <v>673</v>
      </c>
      <c r="BB37" s="66">
        <f t="shared" si="1"/>
        <v>0</v>
      </c>
      <c r="BC37" s="6">
        <f t="shared" si="2"/>
        <v>100</v>
      </c>
      <c r="BD37" s="25">
        <f t="shared" si="3"/>
        <v>179</v>
      </c>
      <c r="BE37" s="66">
        <f t="shared" si="4"/>
        <v>379</v>
      </c>
      <c r="BF37" s="28">
        <f t="shared" si="5"/>
        <v>0</v>
      </c>
    </row>
    <row r="38" spans="1:58" ht="15">
      <c r="A38" s="68" t="s">
        <v>610</v>
      </c>
      <c r="B38" s="31" t="s">
        <v>168</v>
      </c>
      <c r="C38" s="66"/>
      <c r="E38" s="66"/>
      <c r="G38" s="66"/>
      <c r="I38" s="66"/>
      <c r="K38" s="66"/>
      <c r="M38" s="66"/>
      <c r="O38" s="66"/>
      <c r="Q38" s="66"/>
      <c r="S38" s="66"/>
      <c r="U38" s="66"/>
      <c r="W38" s="66"/>
      <c r="Y38" s="66"/>
      <c r="AA38" s="66"/>
      <c r="AC38" s="66"/>
      <c r="AE38" s="66"/>
      <c r="AG38" s="66"/>
      <c r="AI38" s="66"/>
      <c r="AK38" s="66"/>
      <c r="AM38" s="66"/>
      <c r="AO38" s="66"/>
      <c r="AQ38" s="66"/>
      <c r="AS38" s="66"/>
      <c r="AU38" s="70">
        <v>54</v>
      </c>
      <c r="AW38" s="70"/>
      <c r="AY38" s="70"/>
      <c r="BA38" s="66">
        <f t="shared" si="0"/>
        <v>0</v>
      </c>
      <c r="BB38" s="66">
        <f t="shared" si="1"/>
        <v>0</v>
      </c>
      <c r="BC38" s="6">
        <f t="shared" si="2"/>
        <v>0</v>
      </c>
      <c r="BD38" s="25">
        <f t="shared" si="3"/>
        <v>0</v>
      </c>
      <c r="BE38" s="66">
        <f t="shared" si="4"/>
        <v>0</v>
      </c>
      <c r="BF38" s="28">
        <f t="shared" si="5"/>
        <v>0</v>
      </c>
    </row>
    <row r="39" spans="1:58" ht="15">
      <c r="A39" s="49" t="s">
        <v>431</v>
      </c>
      <c r="B39" s="49" t="s">
        <v>12</v>
      </c>
      <c r="C39" s="66"/>
      <c r="E39" s="66"/>
      <c r="G39" s="66"/>
      <c r="I39" s="66"/>
      <c r="K39" s="66"/>
      <c r="M39" s="29" t="s">
        <v>7</v>
      </c>
      <c r="O39" s="29"/>
      <c r="Q39" s="29"/>
      <c r="S39" s="29"/>
      <c r="U39" s="29"/>
      <c r="W39" s="29"/>
      <c r="Y39" s="29"/>
      <c r="AA39" s="29"/>
      <c r="AC39" s="29"/>
      <c r="AE39" s="29"/>
      <c r="AG39" s="29"/>
      <c r="AI39" s="29"/>
      <c r="AK39" s="29"/>
      <c r="AM39" s="29"/>
      <c r="AO39" s="29"/>
      <c r="AQ39" s="29"/>
      <c r="AS39" s="29"/>
      <c r="AU39" s="29"/>
      <c r="AW39" s="29"/>
      <c r="AY39" s="29"/>
      <c r="BA39" s="66">
        <f t="shared" si="0"/>
        <v>0</v>
      </c>
      <c r="BB39" s="66">
        <f t="shared" si="1"/>
        <v>0</v>
      </c>
      <c r="BC39" s="6">
        <f t="shared" si="2"/>
        <v>0</v>
      </c>
      <c r="BD39" s="25">
        <f t="shared" si="3"/>
        <v>0</v>
      </c>
      <c r="BE39" s="66">
        <f t="shared" si="4"/>
        <v>0</v>
      </c>
      <c r="BF39" s="28">
        <f t="shared" si="5"/>
        <v>0</v>
      </c>
    </row>
    <row r="40" spans="1:59" ht="15">
      <c r="A40" s="68" t="s">
        <v>261</v>
      </c>
      <c r="B40" s="73" t="s">
        <v>1</v>
      </c>
      <c r="C40" s="66"/>
      <c r="E40" s="29">
        <v>59</v>
      </c>
      <c r="G40" s="29">
        <v>52</v>
      </c>
      <c r="I40" s="27">
        <v>16</v>
      </c>
      <c r="J40" s="5">
        <v>15</v>
      </c>
      <c r="K40" s="29">
        <v>36</v>
      </c>
      <c r="M40" s="66">
        <v>13</v>
      </c>
      <c r="N40" s="5">
        <v>20</v>
      </c>
      <c r="O40" s="66"/>
      <c r="Q40" s="70">
        <v>39</v>
      </c>
      <c r="S40" s="70"/>
      <c r="U40" s="66">
        <v>8</v>
      </c>
      <c r="V40" s="15">
        <v>32</v>
      </c>
      <c r="W40" s="66"/>
      <c r="Y40" s="66"/>
      <c r="AA40" s="66"/>
      <c r="AC40" s="66">
        <v>9</v>
      </c>
      <c r="AD40" s="24">
        <v>29</v>
      </c>
      <c r="AE40" s="66"/>
      <c r="AG40" s="66"/>
      <c r="AI40" s="66"/>
      <c r="AK40" s="66"/>
      <c r="AM40" s="66">
        <v>28</v>
      </c>
      <c r="AN40" s="24">
        <v>3</v>
      </c>
      <c r="AO40" s="66"/>
      <c r="AQ40" s="66"/>
      <c r="AR40" s="65"/>
      <c r="AS40" s="66"/>
      <c r="BA40" s="66">
        <f t="shared" si="0"/>
        <v>99</v>
      </c>
      <c r="BB40" s="66">
        <f t="shared" si="1"/>
        <v>0</v>
      </c>
      <c r="BC40" s="6">
        <f t="shared" si="2"/>
        <v>81</v>
      </c>
      <c r="BD40" s="25">
        <f t="shared" si="3"/>
        <v>18</v>
      </c>
      <c r="BE40" s="66">
        <f t="shared" si="4"/>
        <v>0</v>
      </c>
      <c r="BF40" s="28">
        <f t="shared" si="5"/>
        <v>0</v>
      </c>
      <c r="BG40" s="73"/>
    </row>
    <row r="41" spans="1:58" ht="15">
      <c r="A41" s="68" t="s">
        <v>446</v>
      </c>
      <c r="B41" s="73" t="s">
        <v>165</v>
      </c>
      <c r="C41" s="66"/>
      <c r="E41" s="66"/>
      <c r="G41" s="66"/>
      <c r="I41" s="66"/>
      <c r="K41" s="66"/>
      <c r="M41" s="66"/>
      <c r="O41" s="66"/>
      <c r="Q41" s="70">
        <v>53</v>
      </c>
      <c r="S41" s="70">
        <v>56</v>
      </c>
      <c r="U41" s="70">
        <v>33</v>
      </c>
      <c r="W41" s="70" t="s">
        <v>333</v>
      </c>
      <c r="Y41" s="70"/>
      <c r="AA41" s="70"/>
      <c r="AC41" s="70">
        <v>47</v>
      </c>
      <c r="AE41" s="70"/>
      <c r="AG41" s="70" t="s">
        <v>19</v>
      </c>
      <c r="AI41" s="70">
        <v>43</v>
      </c>
      <c r="AK41" s="70"/>
      <c r="AM41" s="70" t="s">
        <v>333</v>
      </c>
      <c r="AO41" s="70">
        <v>48</v>
      </c>
      <c r="AQ41" s="70"/>
      <c r="AS41" s="70"/>
      <c r="AU41" s="70"/>
      <c r="AW41" s="70"/>
      <c r="AY41" s="70"/>
      <c r="BA41" s="66">
        <f t="shared" si="0"/>
        <v>0</v>
      </c>
      <c r="BB41" s="66">
        <f t="shared" si="1"/>
        <v>0</v>
      </c>
      <c r="BC41" s="6">
        <f t="shared" si="2"/>
        <v>0</v>
      </c>
      <c r="BD41" s="25">
        <f t="shared" si="3"/>
        <v>0</v>
      </c>
      <c r="BE41" s="66">
        <f t="shared" si="4"/>
        <v>0</v>
      </c>
      <c r="BF41" s="28">
        <f t="shared" si="5"/>
        <v>0</v>
      </c>
    </row>
    <row r="42" spans="1:58" ht="15">
      <c r="A42" s="49" t="s">
        <v>196</v>
      </c>
      <c r="B42" s="73" t="s">
        <v>10</v>
      </c>
      <c r="C42" s="66">
        <v>4</v>
      </c>
      <c r="D42" s="5">
        <v>50</v>
      </c>
      <c r="E42" s="66"/>
      <c r="G42" s="66"/>
      <c r="I42" s="66"/>
      <c r="K42" s="66"/>
      <c r="M42" s="66"/>
      <c r="O42" s="66" t="s">
        <v>19</v>
      </c>
      <c r="Q42" s="66"/>
      <c r="S42" s="66"/>
      <c r="U42" s="66"/>
      <c r="W42" s="66"/>
      <c r="Y42" s="66"/>
      <c r="AA42" s="66">
        <v>5</v>
      </c>
      <c r="AB42" s="24">
        <v>45</v>
      </c>
      <c r="AC42" s="66"/>
      <c r="AE42" s="70" t="s">
        <v>7</v>
      </c>
      <c r="AG42" s="70"/>
      <c r="AI42" s="70"/>
      <c r="AK42" s="66">
        <v>8</v>
      </c>
      <c r="AL42" s="24">
        <v>32</v>
      </c>
      <c r="AM42" s="66"/>
      <c r="AO42" s="66"/>
      <c r="AQ42" s="66">
        <v>9</v>
      </c>
      <c r="AR42" s="24">
        <v>29</v>
      </c>
      <c r="AS42" s="66"/>
      <c r="AU42" s="66">
        <v>8</v>
      </c>
      <c r="AV42" s="65">
        <v>32</v>
      </c>
      <c r="BA42" s="66">
        <f t="shared" si="0"/>
        <v>188</v>
      </c>
      <c r="BB42" s="66">
        <f t="shared" si="1"/>
        <v>188</v>
      </c>
      <c r="BC42" s="6">
        <f t="shared" si="2"/>
        <v>0</v>
      </c>
      <c r="BD42" s="25">
        <f t="shared" si="3"/>
        <v>0</v>
      </c>
      <c r="BE42" s="66">
        <f t="shared" si="4"/>
        <v>0</v>
      </c>
      <c r="BF42" s="28">
        <f t="shared" si="5"/>
        <v>0</v>
      </c>
    </row>
    <row r="43" spans="1:58" ht="15">
      <c r="A43" s="30" t="s">
        <v>211</v>
      </c>
      <c r="B43" s="73" t="s">
        <v>5</v>
      </c>
      <c r="C43" s="29">
        <v>41</v>
      </c>
      <c r="E43" s="66"/>
      <c r="G43" s="66"/>
      <c r="I43" s="66"/>
      <c r="K43" s="66"/>
      <c r="M43" s="66"/>
      <c r="O43" s="70" t="s">
        <v>7</v>
      </c>
      <c r="Q43" s="70"/>
      <c r="S43" s="70"/>
      <c r="U43" s="70"/>
      <c r="W43" s="70"/>
      <c r="Y43" s="70"/>
      <c r="AA43" s="70"/>
      <c r="AC43" s="70"/>
      <c r="AE43" s="70"/>
      <c r="AG43" s="70"/>
      <c r="AI43" s="70"/>
      <c r="AK43" s="70"/>
      <c r="AM43" s="70"/>
      <c r="AO43" s="70"/>
      <c r="AQ43" s="70"/>
      <c r="AS43" s="70"/>
      <c r="AU43" s="70"/>
      <c r="AW43" s="70"/>
      <c r="AY43" s="70"/>
      <c r="BA43" s="66">
        <f t="shared" si="0"/>
        <v>0</v>
      </c>
      <c r="BB43" s="66">
        <f t="shared" si="1"/>
        <v>0</v>
      </c>
      <c r="BC43" s="6">
        <f t="shared" si="2"/>
        <v>0</v>
      </c>
      <c r="BD43" s="25">
        <f t="shared" si="3"/>
        <v>0</v>
      </c>
      <c r="BE43" s="66">
        <f t="shared" si="4"/>
        <v>0</v>
      </c>
      <c r="BF43" s="28">
        <f t="shared" si="5"/>
        <v>0</v>
      </c>
    </row>
    <row r="44" spans="1:59" ht="15">
      <c r="A44" s="68" t="s">
        <v>262</v>
      </c>
      <c r="B44" s="73" t="s">
        <v>9</v>
      </c>
      <c r="C44" s="23"/>
      <c r="E44" s="29">
        <v>31</v>
      </c>
      <c r="G44" s="27">
        <v>17</v>
      </c>
      <c r="H44" s="5">
        <v>14</v>
      </c>
      <c r="I44" s="27">
        <v>8</v>
      </c>
      <c r="J44" s="5">
        <v>32</v>
      </c>
      <c r="K44" s="29">
        <v>33</v>
      </c>
      <c r="M44" s="66">
        <v>24</v>
      </c>
      <c r="N44" s="5">
        <v>7</v>
      </c>
      <c r="O44" s="66"/>
      <c r="Q44" s="70" t="s">
        <v>333</v>
      </c>
      <c r="S44" s="66">
        <v>10</v>
      </c>
      <c r="T44" s="15">
        <v>26</v>
      </c>
      <c r="U44" s="70" t="s">
        <v>7</v>
      </c>
      <c r="W44" s="70" t="s">
        <v>333</v>
      </c>
      <c r="Y44" s="70"/>
      <c r="AA44" s="70"/>
      <c r="AC44" s="70" t="s">
        <v>354</v>
      </c>
      <c r="AE44" s="70"/>
      <c r="AG44" s="70"/>
      <c r="AI44" s="70"/>
      <c r="AK44" s="70"/>
      <c r="AM44" s="70"/>
      <c r="AO44" s="70"/>
      <c r="AP44" s="47"/>
      <c r="AQ44" s="70"/>
      <c r="AS44" s="70"/>
      <c r="AU44" s="70"/>
      <c r="AW44" s="70"/>
      <c r="AY44" s="70"/>
      <c r="BA44" s="66">
        <f t="shared" si="0"/>
        <v>79</v>
      </c>
      <c r="BB44" s="66">
        <f t="shared" si="1"/>
        <v>0</v>
      </c>
      <c r="BC44" s="6">
        <f t="shared" si="2"/>
        <v>7</v>
      </c>
      <c r="BD44" s="25">
        <f t="shared" si="3"/>
        <v>46</v>
      </c>
      <c r="BE44" s="66">
        <f t="shared" si="4"/>
        <v>26</v>
      </c>
      <c r="BF44" s="28">
        <f t="shared" si="5"/>
        <v>0</v>
      </c>
      <c r="BG44" s="73"/>
    </row>
    <row r="45" spans="1:59" ht="15">
      <c r="A45" s="49" t="s">
        <v>226</v>
      </c>
      <c r="B45" s="73" t="s">
        <v>13</v>
      </c>
      <c r="C45" s="66">
        <v>14</v>
      </c>
      <c r="D45" s="5">
        <v>18</v>
      </c>
      <c r="E45" s="66"/>
      <c r="G45" s="66"/>
      <c r="I45" s="66"/>
      <c r="K45" s="29">
        <v>41</v>
      </c>
      <c r="M45" s="66">
        <v>16</v>
      </c>
      <c r="N45" s="5">
        <v>15</v>
      </c>
      <c r="O45" s="70">
        <v>35</v>
      </c>
      <c r="Q45" s="70"/>
      <c r="S45" s="70"/>
      <c r="U45" s="66">
        <v>19</v>
      </c>
      <c r="V45" s="15">
        <v>12</v>
      </c>
      <c r="W45" s="66"/>
      <c r="Y45" s="66"/>
      <c r="AA45" s="70">
        <v>54</v>
      </c>
      <c r="AC45" s="70">
        <v>37</v>
      </c>
      <c r="AE45" s="70">
        <v>44</v>
      </c>
      <c r="AG45" s="70"/>
      <c r="AI45" s="70"/>
      <c r="AK45" s="70"/>
      <c r="AM45" s="70"/>
      <c r="AO45" s="70"/>
      <c r="AQ45" s="70" t="s">
        <v>7</v>
      </c>
      <c r="AS45" s="70"/>
      <c r="AU45" s="66">
        <v>16</v>
      </c>
      <c r="AV45" s="65">
        <v>15</v>
      </c>
      <c r="BA45" s="66">
        <f t="shared" si="0"/>
        <v>60</v>
      </c>
      <c r="BB45" s="66">
        <f t="shared" si="1"/>
        <v>33</v>
      </c>
      <c r="BC45" s="6">
        <f t="shared" si="2"/>
        <v>27</v>
      </c>
      <c r="BD45" s="25">
        <f t="shared" si="3"/>
        <v>0</v>
      </c>
      <c r="BE45" s="66">
        <f t="shared" si="4"/>
        <v>0</v>
      </c>
      <c r="BF45" s="28">
        <f t="shared" si="5"/>
        <v>0</v>
      </c>
      <c r="BG45" s="73"/>
    </row>
    <row r="46" spans="1:59" ht="15">
      <c r="A46" s="49" t="s">
        <v>230</v>
      </c>
      <c r="B46" s="73" t="s">
        <v>14</v>
      </c>
      <c r="C46" s="29">
        <v>48</v>
      </c>
      <c r="E46" s="66"/>
      <c r="G46" s="66"/>
      <c r="I46" s="66"/>
      <c r="K46" s="66"/>
      <c r="M46" s="66"/>
      <c r="O46" s="70" t="s">
        <v>7</v>
      </c>
      <c r="Q46" s="70"/>
      <c r="S46" s="70"/>
      <c r="U46" s="70"/>
      <c r="W46" s="70"/>
      <c r="Y46" s="70"/>
      <c r="AA46" s="70">
        <v>58</v>
      </c>
      <c r="AC46" s="70"/>
      <c r="AE46" s="70"/>
      <c r="AG46" s="70"/>
      <c r="AI46" s="70"/>
      <c r="AK46" s="70"/>
      <c r="AM46" s="70"/>
      <c r="AO46" s="70"/>
      <c r="AP46" s="47"/>
      <c r="AQ46" s="70">
        <v>58</v>
      </c>
      <c r="AS46" s="70"/>
      <c r="AU46" s="70"/>
      <c r="AW46" s="70"/>
      <c r="AY46" s="70"/>
      <c r="BA46" s="66">
        <f t="shared" si="0"/>
        <v>0</v>
      </c>
      <c r="BB46" s="66">
        <f t="shared" si="1"/>
        <v>0</v>
      </c>
      <c r="BC46" s="6">
        <f t="shared" si="2"/>
        <v>0</v>
      </c>
      <c r="BD46" s="25">
        <f t="shared" si="3"/>
        <v>0</v>
      </c>
      <c r="BE46" s="66">
        <f t="shared" si="4"/>
        <v>0</v>
      </c>
      <c r="BF46" s="28">
        <f t="shared" si="5"/>
        <v>0</v>
      </c>
      <c r="BG46" s="73"/>
    </row>
    <row r="47" spans="1:58" ht="15">
      <c r="A47" s="68" t="s">
        <v>263</v>
      </c>
      <c r="B47" s="73" t="s">
        <v>6</v>
      </c>
      <c r="C47" s="66"/>
      <c r="D47" s="65"/>
      <c r="E47" s="29">
        <v>62</v>
      </c>
      <c r="F47" s="65"/>
      <c r="G47" s="29" t="s">
        <v>333</v>
      </c>
      <c r="H47" s="65"/>
      <c r="I47" s="29">
        <v>44</v>
      </c>
      <c r="J47" s="65"/>
      <c r="K47" s="29"/>
      <c r="L47" s="65"/>
      <c r="M47" s="29"/>
      <c r="N47" s="65"/>
      <c r="O47" s="29"/>
      <c r="P47" s="65"/>
      <c r="Q47" s="70">
        <v>49</v>
      </c>
      <c r="R47" s="65"/>
      <c r="S47" s="70">
        <v>49</v>
      </c>
      <c r="T47" s="65"/>
      <c r="U47" s="70"/>
      <c r="V47" s="65"/>
      <c r="W47" s="70"/>
      <c r="X47" s="65"/>
      <c r="Y47" s="70"/>
      <c r="Z47" s="65"/>
      <c r="AA47" s="70"/>
      <c r="AB47" s="65"/>
      <c r="AC47" s="70"/>
      <c r="AD47" s="65"/>
      <c r="AE47" s="70"/>
      <c r="AF47" s="65"/>
      <c r="AG47" s="70"/>
      <c r="AH47" s="65"/>
      <c r="AI47" s="70"/>
      <c r="AJ47" s="65"/>
      <c r="AK47" s="70"/>
      <c r="AL47" s="65"/>
      <c r="AM47" s="70"/>
      <c r="AN47" s="65"/>
      <c r="AO47" s="70"/>
      <c r="AP47" s="65"/>
      <c r="AQ47" s="70"/>
      <c r="AR47" s="65"/>
      <c r="AS47" s="70"/>
      <c r="AT47" s="65"/>
      <c r="AU47" s="70"/>
      <c r="AW47" s="70">
        <v>50</v>
      </c>
      <c r="AY47" s="66">
        <v>26</v>
      </c>
      <c r="AZ47" s="65">
        <v>5</v>
      </c>
      <c r="BA47" s="66">
        <f t="shared" si="0"/>
        <v>5</v>
      </c>
      <c r="BB47" s="66">
        <f t="shared" si="1"/>
        <v>0</v>
      </c>
      <c r="BC47" s="6">
        <f t="shared" si="2"/>
        <v>0</v>
      </c>
      <c r="BD47" s="25">
        <f t="shared" si="3"/>
        <v>0</v>
      </c>
      <c r="BE47" s="66">
        <f t="shared" si="4"/>
        <v>0</v>
      </c>
      <c r="BF47" s="28">
        <f t="shared" si="5"/>
        <v>5</v>
      </c>
    </row>
    <row r="48" spans="1:58" ht="15">
      <c r="A48" s="49" t="s">
        <v>203</v>
      </c>
      <c r="B48" s="73" t="s">
        <v>5</v>
      </c>
      <c r="C48" s="29" t="s">
        <v>7</v>
      </c>
      <c r="E48" s="66"/>
      <c r="G48" s="66"/>
      <c r="I48" s="66"/>
      <c r="K48" s="66"/>
      <c r="M48" s="66"/>
      <c r="O48" s="66">
        <v>10</v>
      </c>
      <c r="P48" s="5">
        <v>26</v>
      </c>
      <c r="Q48" s="66"/>
      <c r="S48" s="66"/>
      <c r="U48" s="66"/>
      <c r="W48" s="66"/>
      <c r="Y48" s="66"/>
      <c r="AA48" s="70">
        <v>40</v>
      </c>
      <c r="AC48" s="70"/>
      <c r="AE48" s="70" t="s">
        <v>7</v>
      </c>
      <c r="AG48" s="70"/>
      <c r="AI48" s="70"/>
      <c r="AK48" s="66" t="s">
        <v>19</v>
      </c>
      <c r="AM48" s="66"/>
      <c r="AO48" s="66"/>
      <c r="AQ48" s="70" t="s">
        <v>7</v>
      </c>
      <c r="AR48" s="65"/>
      <c r="AS48" s="66"/>
      <c r="AU48" s="70" t="s">
        <v>354</v>
      </c>
      <c r="AW48" s="70"/>
      <c r="AY48" s="70"/>
      <c r="BA48" s="66">
        <f t="shared" si="0"/>
        <v>26</v>
      </c>
      <c r="BB48" s="66">
        <f t="shared" si="1"/>
        <v>26</v>
      </c>
      <c r="BC48" s="6">
        <f t="shared" si="2"/>
        <v>0</v>
      </c>
      <c r="BD48" s="25">
        <f t="shared" si="3"/>
        <v>0</v>
      </c>
      <c r="BE48" s="66">
        <f t="shared" si="4"/>
        <v>0</v>
      </c>
      <c r="BF48" s="28">
        <f t="shared" si="5"/>
        <v>0</v>
      </c>
    </row>
    <row r="49" spans="1:58" ht="15">
      <c r="A49" s="30" t="s">
        <v>418</v>
      </c>
      <c r="B49" s="49" t="s">
        <v>398</v>
      </c>
      <c r="C49" s="66"/>
      <c r="D49" s="65"/>
      <c r="E49" s="66"/>
      <c r="F49" s="65"/>
      <c r="G49" s="66"/>
      <c r="H49" s="65"/>
      <c r="I49" s="66"/>
      <c r="J49" s="65"/>
      <c r="K49" s="29">
        <v>61</v>
      </c>
      <c r="L49" s="65"/>
      <c r="M49" s="29"/>
      <c r="N49" s="65"/>
      <c r="O49" s="29"/>
      <c r="P49" s="65"/>
      <c r="Q49" s="29"/>
      <c r="R49" s="65"/>
      <c r="S49" s="29"/>
      <c r="T49" s="65"/>
      <c r="U49" s="29"/>
      <c r="V49" s="65"/>
      <c r="W49" s="29"/>
      <c r="X49" s="65"/>
      <c r="Y49" s="29"/>
      <c r="Z49" s="65"/>
      <c r="AA49" s="29"/>
      <c r="AB49" s="65"/>
      <c r="AC49" s="29"/>
      <c r="AD49" s="65"/>
      <c r="AE49" s="29"/>
      <c r="AF49" s="65"/>
      <c r="AG49" s="29"/>
      <c r="AH49" s="65"/>
      <c r="AI49" s="29"/>
      <c r="AJ49" s="65"/>
      <c r="AK49" s="29"/>
      <c r="AL49" s="65"/>
      <c r="AM49" s="29"/>
      <c r="AN49" s="65"/>
      <c r="AO49" s="29"/>
      <c r="AP49" s="65"/>
      <c r="AQ49" s="29"/>
      <c r="AR49" s="65"/>
      <c r="AS49" s="29"/>
      <c r="AT49" s="65"/>
      <c r="AU49" s="29"/>
      <c r="AW49" s="29"/>
      <c r="AY49" s="29"/>
      <c r="BA49" s="66">
        <f t="shared" si="0"/>
        <v>0</v>
      </c>
      <c r="BB49" s="66">
        <f t="shared" si="1"/>
        <v>0</v>
      </c>
      <c r="BC49" s="6">
        <f t="shared" si="2"/>
        <v>0</v>
      </c>
      <c r="BD49" s="25">
        <f t="shared" si="3"/>
        <v>0</v>
      </c>
      <c r="BE49" s="66">
        <f t="shared" si="4"/>
        <v>0</v>
      </c>
      <c r="BF49" s="28">
        <f t="shared" si="5"/>
        <v>0</v>
      </c>
    </row>
    <row r="50" spans="1:58" ht="15">
      <c r="A50" s="68" t="s">
        <v>412</v>
      </c>
      <c r="B50" s="49" t="s">
        <v>10</v>
      </c>
      <c r="C50" s="66"/>
      <c r="E50" s="66"/>
      <c r="G50" s="66"/>
      <c r="I50" s="66"/>
      <c r="K50" s="66">
        <v>22</v>
      </c>
      <c r="L50" s="5">
        <v>9</v>
      </c>
      <c r="M50" s="66">
        <v>28</v>
      </c>
      <c r="N50" s="5">
        <v>3</v>
      </c>
      <c r="O50" s="66"/>
      <c r="Q50" s="66"/>
      <c r="S50" s="66"/>
      <c r="U50" s="70" t="s">
        <v>7</v>
      </c>
      <c r="W50" s="70"/>
      <c r="Y50" s="70"/>
      <c r="AA50" s="70"/>
      <c r="AC50" s="70">
        <v>38</v>
      </c>
      <c r="AE50" s="70"/>
      <c r="AG50" s="70"/>
      <c r="AI50" s="70"/>
      <c r="AK50" s="70"/>
      <c r="AM50" s="70"/>
      <c r="AO50" s="70"/>
      <c r="AQ50" s="70"/>
      <c r="AS50" s="70"/>
      <c r="AU50" s="70"/>
      <c r="AW50" s="70"/>
      <c r="AY50" s="70"/>
      <c r="BA50" s="66">
        <f t="shared" si="0"/>
        <v>12</v>
      </c>
      <c r="BB50" s="66">
        <f t="shared" si="1"/>
        <v>0</v>
      </c>
      <c r="BC50" s="6">
        <f t="shared" si="2"/>
        <v>12</v>
      </c>
      <c r="BD50" s="25">
        <f t="shared" si="3"/>
        <v>0</v>
      </c>
      <c r="BE50" s="66">
        <f t="shared" si="4"/>
        <v>0</v>
      </c>
      <c r="BF50" s="28">
        <f t="shared" si="5"/>
        <v>0</v>
      </c>
    </row>
    <row r="51" spans="1:58" ht="15">
      <c r="A51" s="68" t="s">
        <v>264</v>
      </c>
      <c r="B51" s="73" t="s">
        <v>3</v>
      </c>
      <c r="C51" s="66"/>
      <c r="E51" s="29" t="s">
        <v>333</v>
      </c>
      <c r="G51" s="29">
        <v>64</v>
      </c>
      <c r="I51" s="29" t="s">
        <v>333</v>
      </c>
      <c r="K51" s="29"/>
      <c r="M51" s="29"/>
      <c r="O51" s="29"/>
      <c r="Q51" s="29"/>
      <c r="S51" s="70" t="s">
        <v>333</v>
      </c>
      <c r="U51" s="70"/>
      <c r="W51" s="70"/>
      <c r="Y51" s="70"/>
      <c r="AA51" s="70"/>
      <c r="AC51" s="70"/>
      <c r="AE51" s="70"/>
      <c r="AG51" s="70"/>
      <c r="AI51" s="70"/>
      <c r="AK51" s="70"/>
      <c r="AM51" s="70"/>
      <c r="AO51" s="70"/>
      <c r="AP51" s="47"/>
      <c r="AQ51" s="70"/>
      <c r="AS51" s="70"/>
      <c r="AT51" s="65"/>
      <c r="AU51" s="70"/>
      <c r="AW51" s="70"/>
      <c r="AY51" s="70"/>
      <c r="BA51" s="66">
        <f t="shared" si="0"/>
        <v>0</v>
      </c>
      <c r="BB51" s="66">
        <f t="shared" si="1"/>
        <v>0</v>
      </c>
      <c r="BC51" s="6">
        <f t="shared" si="2"/>
        <v>0</v>
      </c>
      <c r="BD51" s="25">
        <f t="shared" si="3"/>
        <v>0</v>
      </c>
      <c r="BE51" s="66">
        <f t="shared" si="4"/>
        <v>0</v>
      </c>
      <c r="BF51" s="28">
        <f t="shared" si="5"/>
        <v>0</v>
      </c>
    </row>
    <row r="52" spans="1:59" ht="15">
      <c r="A52" s="69" t="s">
        <v>453</v>
      </c>
      <c r="B52" s="73" t="s">
        <v>113</v>
      </c>
      <c r="C52" s="66"/>
      <c r="E52" s="66"/>
      <c r="G52" s="66"/>
      <c r="I52" s="66"/>
      <c r="K52" s="66"/>
      <c r="M52" s="66"/>
      <c r="O52" s="66"/>
      <c r="Q52" s="66"/>
      <c r="S52" s="70" t="s">
        <v>333</v>
      </c>
      <c r="U52" s="70"/>
      <c r="W52" s="70"/>
      <c r="Y52" s="70"/>
      <c r="AA52" s="70"/>
      <c r="AC52" s="70"/>
      <c r="AE52" s="70"/>
      <c r="AG52" s="70" t="s">
        <v>19</v>
      </c>
      <c r="AI52" s="70">
        <v>44</v>
      </c>
      <c r="AK52" s="70"/>
      <c r="AM52" s="70"/>
      <c r="AO52" s="70"/>
      <c r="AQ52" s="70"/>
      <c r="AS52" s="70"/>
      <c r="AT52" s="65"/>
      <c r="AU52" s="70"/>
      <c r="AW52" s="70">
        <v>55</v>
      </c>
      <c r="AY52" s="70" t="s">
        <v>19</v>
      </c>
      <c r="BA52" s="66">
        <f t="shared" si="0"/>
        <v>0</v>
      </c>
      <c r="BB52" s="66">
        <f t="shared" si="1"/>
        <v>0</v>
      </c>
      <c r="BC52" s="6">
        <f t="shared" si="2"/>
        <v>0</v>
      </c>
      <c r="BD52" s="25">
        <f t="shared" si="3"/>
        <v>0</v>
      </c>
      <c r="BE52" s="66">
        <f t="shared" si="4"/>
        <v>0</v>
      </c>
      <c r="BF52" s="28">
        <f t="shared" si="5"/>
        <v>0</v>
      </c>
      <c r="BG52" s="60"/>
    </row>
    <row r="53" spans="1:58" ht="15">
      <c r="A53" s="68" t="s">
        <v>540</v>
      </c>
      <c r="B53" s="68" t="s">
        <v>1</v>
      </c>
      <c r="C53" s="66"/>
      <c r="E53" s="66"/>
      <c r="G53" s="66"/>
      <c r="I53" s="66"/>
      <c r="K53" s="66"/>
      <c r="M53" s="66"/>
      <c r="O53" s="66"/>
      <c r="Q53" s="66"/>
      <c r="S53" s="66"/>
      <c r="U53" s="66"/>
      <c r="W53" s="66"/>
      <c r="Y53" s="66"/>
      <c r="AA53" s="66"/>
      <c r="AC53" s="70">
        <v>31</v>
      </c>
      <c r="AE53" s="70"/>
      <c r="AG53" s="70"/>
      <c r="AI53" s="70"/>
      <c r="AK53" s="70"/>
      <c r="AM53" s="70"/>
      <c r="AO53" s="70"/>
      <c r="AQ53" s="70"/>
      <c r="AS53" s="70"/>
      <c r="AU53" s="70"/>
      <c r="AW53" s="70"/>
      <c r="AY53" s="70"/>
      <c r="BA53" s="66">
        <f t="shared" si="0"/>
        <v>0</v>
      </c>
      <c r="BB53" s="66">
        <f t="shared" si="1"/>
        <v>0</v>
      </c>
      <c r="BC53" s="6">
        <f t="shared" si="2"/>
        <v>0</v>
      </c>
      <c r="BD53" s="25">
        <f t="shared" si="3"/>
        <v>0</v>
      </c>
      <c r="BE53" s="66">
        <f t="shared" si="4"/>
        <v>0</v>
      </c>
      <c r="BF53" s="28">
        <f t="shared" si="5"/>
        <v>0</v>
      </c>
    </row>
    <row r="54" spans="1:58" ht="15">
      <c r="A54" s="68" t="s">
        <v>406</v>
      </c>
      <c r="B54" s="49" t="s">
        <v>1</v>
      </c>
      <c r="C54" s="66"/>
      <c r="E54" s="66"/>
      <c r="G54" s="66"/>
      <c r="I54" s="66"/>
      <c r="K54" s="66">
        <v>8</v>
      </c>
      <c r="L54" s="5">
        <v>32</v>
      </c>
      <c r="M54" s="66">
        <v>11</v>
      </c>
      <c r="N54" s="5">
        <v>24</v>
      </c>
      <c r="O54" s="66"/>
      <c r="Q54" s="66"/>
      <c r="S54" s="66"/>
      <c r="U54" s="66">
        <v>3</v>
      </c>
      <c r="V54" s="15">
        <v>60</v>
      </c>
      <c r="W54" s="66"/>
      <c r="Y54" s="66"/>
      <c r="AA54" s="66"/>
      <c r="AC54" s="66">
        <v>3</v>
      </c>
      <c r="AD54" s="24">
        <v>60</v>
      </c>
      <c r="AE54" s="66"/>
      <c r="AG54" s="66"/>
      <c r="AI54" s="66"/>
      <c r="AK54" s="70">
        <v>43</v>
      </c>
      <c r="AM54" s="70"/>
      <c r="AO54" s="70"/>
      <c r="AQ54" s="70"/>
      <c r="AS54" s="70"/>
      <c r="AU54" s="70"/>
      <c r="AW54" s="70"/>
      <c r="AY54" s="70"/>
      <c r="BA54" s="66">
        <f t="shared" si="0"/>
        <v>176</v>
      </c>
      <c r="BB54" s="66">
        <f t="shared" si="1"/>
        <v>0</v>
      </c>
      <c r="BC54" s="6">
        <f t="shared" si="2"/>
        <v>176</v>
      </c>
      <c r="BD54" s="25">
        <f t="shared" si="3"/>
        <v>0</v>
      </c>
      <c r="BE54" s="66">
        <f t="shared" si="4"/>
        <v>0</v>
      </c>
      <c r="BF54" s="28">
        <f t="shared" si="5"/>
        <v>0</v>
      </c>
    </row>
    <row r="55" spans="1:58" ht="15">
      <c r="A55" s="68" t="s">
        <v>265</v>
      </c>
      <c r="B55" s="73" t="s">
        <v>1</v>
      </c>
      <c r="C55" s="66"/>
      <c r="E55" s="29">
        <v>38</v>
      </c>
      <c r="G55" s="66"/>
      <c r="I55" s="66"/>
      <c r="K55" s="66"/>
      <c r="M55" s="66"/>
      <c r="O55" s="66"/>
      <c r="Q55" s="66"/>
      <c r="S55" s="66">
        <v>6</v>
      </c>
      <c r="T55" s="15">
        <v>40</v>
      </c>
      <c r="U55" s="66"/>
      <c r="W55" s="70">
        <v>35</v>
      </c>
      <c r="Y55" s="70"/>
      <c r="AA55" s="70"/>
      <c r="AC55" s="70"/>
      <c r="AE55" s="70"/>
      <c r="AG55" s="38" t="s">
        <v>470</v>
      </c>
      <c r="AI55" s="66">
        <v>20</v>
      </c>
      <c r="AJ55" s="24">
        <v>11</v>
      </c>
      <c r="AK55" s="66"/>
      <c r="AM55" s="66"/>
      <c r="AO55" s="66">
        <v>29</v>
      </c>
      <c r="AP55" s="24">
        <v>2</v>
      </c>
      <c r="AQ55" s="66"/>
      <c r="AR55" s="65"/>
      <c r="AS55" s="66"/>
      <c r="AW55" s="66">
        <v>27</v>
      </c>
      <c r="AX55" s="65">
        <v>4</v>
      </c>
      <c r="AY55" s="66">
        <v>27</v>
      </c>
      <c r="AZ55" s="65">
        <v>4</v>
      </c>
      <c r="BA55" s="66">
        <f t="shared" si="0"/>
        <v>61</v>
      </c>
      <c r="BB55" s="66">
        <f t="shared" si="1"/>
        <v>0</v>
      </c>
      <c r="BC55" s="6">
        <f t="shared" si="2"/>
        <v>0</v>
      </c>
      <c r="BD55" s="25">
        <f t="shared" si="3"/>
        <v>0</v>
      </c>
      <c r="BE55" s="66">
        <f t="shared" si="4"/>
        <v>57</v>
      </c>
      <c r="BF55" s="28">
        <f t="shared" si="5"/>
        <v>4</v>
      </c>
    </row>
    <row r="56" spans="1:58" ht="15">
      <c r="A56" s="68" t="s">
        <v>266</v>
      </c>
      <c r="B56" s="73" t="s">
        <v>8</v>
      </c>
      <c r="C56" s="23"/>
      <c r="E56" s="66">
        <v>18</v>
      </c>
      <c r="F56" s="5">
        <v>13</v>
      </c>
      <c r="G56" s="66"/>
      <c r="I56" s="66"/>
      <c r="K56" s="66"/>
      <c r="M56" s="66"/>
      <c r="O56" s="66"/>
      <c r="Q56" s="66"/>
      <c r="S56" s="66"/>
      <c r="U56" s="66"/>
      <c r="W56" s="66"/>
      <c r="Y56" s="66"/>
      <c r="AA56" s="66"/>
      <c r="AC56" s="70" t="s">
        <v>7</v>
      </c>
      <c r="AE56" s="70"/>
      <c r="AG56" s="27">
        <v>12</v>
      </c>
      <c r="AH56" s="24">
        <v>22</v>
      </c>
      <c r="AI56" s="70" t="s">
        <v>333</v>
      </c>
      <c r="AK56" s="70"/>
      <c r="AM56" s="66">
        <v>13</v>
      </c>
      <c r="AN56" s="24">
        <v>20</v>
      </c>
      <c r="AO56" s="66">
        <v>18</v>
      </c>
      <c r="AP56" s="24">
        <v>13</v>
      </c>
      <c r="AQ56" s="70">
        <v>68</v>
      </c>
      <c r="AS56" s="66">
        <v>10</v>
      </c>
      <c r="AT56" s="24">
        <v>26</v>
      </c>
      <c r="AW56" s="66">
        <v>7</v>
      </c>
      <c r="AX56" s="65">
        <v>36</v>
      </c>
      <c r="AY56" s="66">
        <v>10</v>
      </c>
      <c r="AZ56" s="65">
        <v>26</v>
      </c>
      <c r="BA56" s="66">
        <f t="shared" si="0"/>
        <v>156</v>
      </c>
      <c r="BB56" s="66">
        <f t="shared" si="1"/>
        <v>0</v>
      </c>
      <c r="BC56" s="6">
        <f t="shared" si="2"/>
        <v>0</v>
      </c>
      <c r="BD56" s="25">
        <f t="shared" si="3"/>
        <v>20</v>
      </c>
      <c r="BE56" s="66">
        <f t="shared" si="4"/>
        <v>62</v>
      </c>
      <c r="BF56" s="28">
        <f t="shared" si="5"/>
        <v>74</v>
      </c>
    </row>
    <row r="57" spans="1:58" ht="15">
      <c r="A57" s="68" t="s">
        <v>267</v>
      </c>
      <c r="B57" s="73" t="s">
        <v>10</v>
      </c>
      <c r="C57" s="66"/>
      <c r="E57" s="66">
        <v>16</v>
      </c>
      <c r="F57" s="5">
        <v>15</v>
      </c>
      <c r="G57" s="27">
        <v>19</v>
      </c>
      <c r="H57" s="5">
        <v>12</v>
      </c>
      <c r="I57" s="27">
        <v>6</v>
      </c>
      <c r="J57" s="5">
        <v>40</v>
      </c>
      <c r="K57" s="29" t="s">
        <v>7</v>
      </c>
      <c r="M57" s="29"/>
      <c r="O57" s="29"/>
      <c r="Q57" s="66">
        <v>14</v>
      </c>
      <c r="R57" s="15">
        <v>18</v>
      </c>
      <c r="S57" s="66">
        <v>15</v>
      </c>
      <c r="T57" s="15">
        <v>16</v>
      </c>
      <c r="U57" s="70" t="s">
        <v>354</v>
      </c>
      <c r="W57" s="66">
        <v>14</v>
      </c>
      <c r="X57" s="24">
        <v>18</v>
      </c>
      <c r="Y57" s="66">
        <v>9</v>
      </c>
      <c r="Z57" s="24">
        <v>15</v>
      </c>
      <c r="AA57" s="66"/>
      <c r="AC57" s="70">
        <v>49</v>
      </c>
      <c r="AE57" s="70"/>
      <c r="AG57" s="27">
        <v>11</v>
      </c>
      <c r="AH57" s="24">
        <v>24</v>
      </c>
      <c r="AI57" s="66">
        <v>19</v>
      </c>
      <c r="AJ57" s="24">
        <v>12</v>
      </c>
      <c r="AK57" s="66"/>
      <c r="AM57" s="66">
        <v>17</v>
      </c>
      <c r="AN57" s="24">
        <v>14</v>
      </c>
      <c r="AO57" s="66">
        <v>5</v>
      </c>
      <c r="AP57" s="24">
        <v>45</v>
      </c>
      <c r="AQ57" s="70">
        <v>65</v>
      </c>
      <c r="AS57" s="66">
        <v>5</v>
      </c>
      <c r="AT57" s="24">
        <v>45</v>
      </c>
      <c r="AW57" s="66">
        <v>29</v>
      </c>
      <c r="AX57" s="65">
        <v>2</v>
      </c>
      <c r="AY57" s="66">
        <v>11</v>
      </c>
      <c r="AZ57" s="65">
        <v>24</v>
      </c>
      <c r="BA57" s="66">
        <f t="shared" si="0"/>
        <v>300</v>
      </c>
      <c r="BB57" s="66">
        <f t="shared" si="1"/>
        <v>0</v>
      </c>
      <c r="BC57" s="6">
        <f t="shared" si="2"/>
        <v>0</v>
      </c>
      <c r="BD57" s="25">
        <f t="shared" si="3"/>
        <v>84</v>
      </c>
      <c r="BE57" s="66">
        <f t="shared" si="4"/>
        <v>108</v>
      </c>
      <c r="BF57" s="28">
        <f t="shared" si="5"/>
        <v>93</v>
      </c>
    </row>
    <row r="58" spans="1:58" ht="15">
      <c r="A58" s="68" t="s">
        <v>268</v>
      </c>
      <c r="B58" s="73" t="s">
        <v>11</v>
      </c>
      <c r="C58" s="66"/>
      <c r="E58" s="29" t="s">
        <v>333</v>
      </c>
      <c r="G58" s="29">
        <v>49</v>
      </c>
      <c r="I58" s="29">
        <v>40</v>
      </c>
      <c r="K58" s="29"/>
      <c r="M58" s="29"/>
      <c r="O58" s="29"/>
      <c r="Q58" s="70">
        <v>44</v>
      </c>
      <c r="S58" s="70">
        <v>51</v>
      </c>
      <c r="U58" s="70"/>
      <c r="W58" s="70"/>
      <c r="Y58" s="70"/>
      <c r="AA58" s="70"/>
      <c r="AC58" s="70"/>
      <c r="AE58" s="70"/>
      <c r="AG58" s="70"/>
      <c r="AI58" s="70" t="s">
        <v>333</v>
      </c>
      <c r="AK58" s="70"/>
      <c r="AM58" s="70">
        <v>35</v>
      </c>
      <c r="AO58" s="70">
        <v>47</v>
      </c>
      <c r="AQ58" s="70"/>
      <c r="AS58" s="70"/>
      <c r="AU58" s="70"/>
      <c r="AW58" s="70">
        <v>41</v>
      </c>
      <c r="AY58" s="70"/>
      <c r="BA58" s="66">
        <f t="shared" si="0"/>
        <v>0</v>
      </c>
      <c r="BB58" s="66">
        <f t="shared" si="1"/>
        <v>0</v>
      </c>
      <c r="BC58" s="6">
        <f t="shared" si="2"/>
        <v>0</v>
      </c>
      <c r="BD58" s="25">
        <f t="shared" si="3"/>
        <v>0</v>
      </c>
      <c r="BE58" s="66">
        <f t="shared" si="4"/>
        <v>0</v>
      </c>
      <c r="BF58" s="28">
        <f t="shared" si="5"/>
        <v>0</v>
      </c>
    </row>
    <row r="59" spans="1:58" ht="15">
      <c r="A59" s="49" t="s">
        <v>359</v>
      </c>
      <c r="B59" s="49" t="s">
        <v>11</v>
      </c>
      <c r="C59" s="66"/>
      <c r="E59" s="66"/>
      <c r="G59" s="66"/>
      <c r="I59" s="29">
        <v>49</v>
      </c>
      <c r="K59" s="29">
        <v>34</v>
      </c>
      <c r="M59" s="29">
        <v>44</v>
      </c>
      <c r="O59" s="29"/>
      <c r="Q59" s="29"/>
      <c r="S59" s="29"/>
      <c r="U59" s="70">
        <v>39</v>
      </c>
      <c r="W59" s="70"/>
      <c r="Y59" s="70"/>
      <c r="AA59" s="70"/>
      <c r="AC59" s="70">
        <v>40</v>
      </c>
      <c r="AE59" s="70"/>
      <c r="AG59" s="70"/>
      <c r="AI59" s="70"/>
      <c r="AK59" s="70"/>
      <c r="AM59" s="70"/>
      <c r="AO59" s="70"/>
      <c r="AQ59" s="70">
        <v>37</v>
      </c>
      <c r="AS59" s="70"/>
      <c r="AU59" s="70">
        <v>41</v>
      </c>
      <c r="AW59" s="70"/>
      <c r="AY59" s="70"/>
      <c r="BA59" s="66">
        <f t="shared" si="0"/>
        <v>0</v>
      </c>
      <c r="BB59" s="66">
        <f t="shared" si="1"/>
        <v>0</v>
      </c>
      <c r="BC59" s="6">
        <f t="shared" si="2"/>
        <v>0</v>
      </c>
      <c r="BD59" s="25">
        <f t="shared" si="3"/>
        <v>0</v>
      </c>
      <c r="BE59" s="66">
        <f t="shared" si="4"/>
        <v>0</v>
      </c>
      <c r="BF59" s="28">
        <f t="shared" si="5"/>
        <v>0</v>
      </c>
    </row>
    <row r="60" spans="1:58" ht="15">
      <c r="A60" s="30" t="s">
        <v>352</v>
      </c>
      <c r="B60" s="73" t="s">
        <v>11</v>
      </c>
      <c r="C60" s="66"/>
      <c r="E60" s="66"/>
      <c r="G60" s="29">
        <v>63</v>
      </c>
      <c r="I60" s="29" t="s">
        <v>333</v>
      </c>
      <c r="K60" s="29"/>
      <c r="M60" s="29"/>
      <c r="O60" s="29"/>
      <c r="Q60" s="70">
        <v>44</v>
      </c>
      <c r="S60" s="70"/>
      <c r="U60" s="70"/>
      <c r="W60" s="70"/>
      <c r="Y60" s="70"/>
      <c r="AA60" s="70"/>
      <c r="AC60" s="70"/>
      <c r="AE60" s="70"/>
      <c r="AG60" s="70"/>
      <c r="AI60" s="70"/>
      <c r="AK60" s="70"/>
      <c r="AM60" s="70" t="s">
        <v>333</v>
      </c>
      <c r="AO60" s="70"/>
      <c r="AQ60" s="70"/>
      <c r="AS60" s="70"/>
      <c r="AU60" s="70"/>
      <c r="AW60" s="70"/>
      <c r="AY60" s="70"/>
      <c r="BA60" s="66">
        <f t="shared" si="0"/>
        <v>0</v>
      </c>
      <c r="BB60" s="66">
        <f t="shared" si="1"/>
        <v>0</v>
      </c>
      <c r="BC60" s="6">
        <f t="shared" si="2"/>
        <v>0</v>
      </c>
      <c r="BD60" s="25">
        <f t="shared" si="3"/>
        <v>0</v>
      </c>
      <c r="BE60" s="66">
        <f t="shared" si="4"/>
        <v>0</v>
      </c>
      <c r="BF60" s="28">
        <f t="shared" si="5"/>
        <v>0</v>
      </c>
    </row>
    <row r="61" spans="1:58" ht="15">
      <c r="A61" s="68" t="s">
        <v>269</v>
      </c>
      <c r="B61" s="73" t="s">
        <v>5</v>
      </c>
      <c r="C61" s="66"/>
      <c r="E61" s="29">
        <v>56</v>
      </c>
      <c r="G61" s="66"/>
      <c r="I61" s="66"/>
      <c r="K61" s="66"/>
      <c r="M61" s="66"/>
      <c r="O61" s="66"/>
      <c r="Q61" s="66"/>
      <c r="S61" s="70">
        <v>43</v>
      </c>
      <c r="U61" s="70"/>
      <c r="W61" s="70"/>
      <c r="Y61" s="70"/>
      <c r="AA61" s="70"/>
      <c r="AC61" s="70"/>
      <c r="AE61" s="70"/>
      <c r="AG61" s="70"/>
      <c r="AI61" s="70"/>
      <c r="AK61" s="70"/>
      <c r="AM61" s="70"/>
      <c r="AO61" s="70"/>
      <c r="AQ61" s="70"/>
      <c r="AS61" s="70"/>
      <c r="AU61" s="70"/>
      <c r="AW61" s="70">
        <v>48</v>
      </c>
      <c r="AY61" s="66">
        <v>21</v>
      </c>
      <c r="AZ61" s="65">
        <v>10</v>
      </c>
      <c r="BA61" s="66">
        <f t="shared" si="0"/>
        <v>10</v>
      </c>
      <c r="BB61" s="66">
        <f t="shared" si="1"/>
        <v>0</v>
      </c>
      <c r="BC61" s="6">
        <f t="shared" si="2"/>
        <v>0</v>
      </c>
      <c r="BD61" s="25">
        <f t="shared" si="3"/>
        <v>0</v>
      </c>
      <c r="BE61" s="66">
        <f t="shared" si="4"/>
        <v>0</v>
      </c>
      <c r="BF61" s="28">
        <f t="shared" si="5"/>
        <v>10</v>
      </c>
    </row>
    <row r="62" spans="1:58" ht="15">
      <c r="A62" s="68" t="s">
        <v>455</v>
      </c>
      <c r="B62" s="49" t="s">
        <v>8</v>
      </c>
      <c r="C62" s="66"/>
      <c r="E62" s="25"/>
      <c r="G62" s="66"/>
      <c r="I62" s="66"/>
      <c r="K62" s="66"/>
      <c r="M62" s="66"/>
      <c r="O62" s="66"/>
      <c r="Q62" s="66"/>
      <c r="S62" s="70">
        <v>41</v>
      </c>
      <c r="U62" s="70"/>
      <c r="W62" s="70">
        <v>33</v>
      </c>
      <c r="Y62" s="70"/>
      <c r="AA62" s="70"/>
      <c r="AC62" s="70"/>
      <c r="AE62" s="70"/>
      <c r="AG62" s="70"/>
      <c r="AI62" s="70"/>
      <c r="AK62" s="70"/>
      <c r="AM62" s="70"/>
      <c r="AO62" s="70"/>
      <c r="AQ62" s="70"/>
      <c r="AS62" s="70"/>
      <c r="AU62" s="70"/>
      <c r="AW62" s="70"/>
      <c r="AY62" s="70"/>
      <c r="BA62" s="66">
        <f t="shared" si="0"/>
        <v>0</v>
      </c>
      <c r="BB62" s="66">
        <f t="shared" si="1"/>
        <v>0</v>
      </c>
      <c r="BC62" s="6">
        <f t="shared" si="2"/>
        <v>0</v>
      </c>
      <c r="BD62" s="25">
        <f t="shared" si="3"/>
        <v>0</v>
      </c>
      <c r="BE62" s="66">
        <f t="shared" si="4"/>
        <v>0</v>
      </c>
      <c r="BF62" s="28">
        <f t="shared" si="5"/>
        <v>0</v>
      </c>
    </row>
    <row r="63" spans="1:58" ht="15">
      <c r="A63" s="49" t="s">
        <v>428</v>
      </c>
      <c r="B63" s="49" t="s">
        <v>1</v>
      </c>
      <c r="C63" s="66"/>
      <c r="E63" s="66"/>
      <c r="G63" s="66"/>
      <c r="I63" s="66"/>
      <c r="K63" s="66"/>
      <c r="M63" s="29">
        <v>38</v>
      </c>
      <c r="O63" s="29"/>
      <c r="Q63" s="29"/>
      <c r="S63" s="29"/>
      <c r="U63" s="66">
        <v>12</v>
      </c>
      <c r="V63" s="15">
        <v>22</v>
      </c>
      <c r="W63" s="66"/>
      <c r="Y63" s="66"/>
      <c r="AA63" s="66"/>
      <c r="AC63" s="70">
        <v>44</v>
      </c>
      <c r="AE63" s="70"/>
      <c r="AG63" s="70"/>
      <c r="AI63" s="70"/>
      <c r="AK63" s="70"/>
      <c r="AM63" s="70"/>
      <c r="AO63" s="70"/>
      <c r="AQ63" s="70"/>
      <c r="AS63" s="70"/>
      <c r="AU63" s="70"/>
      <c r="AW63" s="70"/>
      <c r="AY63" s="70"/>
      <c r="BA63" s="66">
        <f t="shared" si="0"/>
        <v>22</v>
      </c>
      <c r="BB63" s="66">
        <f t="shared" si="1"/>
        <v>0</v>
      </c>
      <c r="BC63" s="25">
        <f t="shared" si="2"/>
        <v>22</v>
      </c>
      <c r="BD63" s="25">
        <f t="shared" si="3"/>
        <v>0</v>
      </c>
      <c r="BE63" s="66">
        <f t="shared" si="4"/>
        <v>0</v>
      </c>
      <c r="BF63" s="28">
        <f t="shared" si="5"/>
        <v>0</v>
      </c>
    </row>
    <row r="64" spans="1:58" ht="15">
      <c r="A64" s="49" t="s">
        <v>426</v>
      </c>
      <c r="B64" s="49" t="s">
        <v>9</v>
      </c>
      <c r="C64" s="66"/>
      <c r="E64" s="66"/>
      <c r="G64" s="66"/>
      <c r="I64" s="66"/>
      <c r="K64" s="66"/>
      <c r="M64" s="29">
        <v>45</v>
      </c>
      <c r="O64" s="29"/>
      <c r="Q64" s="29"/>
      <c r="S64" s="29"/>
      <c r="U64" s="70">
        <v>54</v>
      </c>
      <c r="W64" s="70"/>
      <c r="Y64" s="70"/>
      <c r="AA64" s="70"/>
      <c r="AC64" s="70"/>
      <c r="AE64" s="70"/>
      <c r="AG64" s="70"/>
      <c r="AI64" s="70"/>
      <c r="AK64" s="70"/>
      <c r="AM64" s="70"/>
      <c r="AO64" s="70"/>
      <c r="AQ64" s="70"/>
      <c r="AS64" s="70"/>
      <c r="AU64" s="70"/>
      <c r="AW64" s="70"/>
      <c r="AY64" s="70"/>
      <c r="BA64" s="66">
        <f t="shared" si="0"/>
        <v>0</v>
      </c>
      <c r="BB64" s="66">
        <f t="shared" si="1"/>
        <v>0</v>
      </c>
      <c r="BC64" s="6">
        <f t="shared" si="2"/>
        <v>0</v>
      </c>
      <c r="BD64" s="25">
        <f t="shared" si="3"/>
        <v>0</v>
      </c>
      <c r="BE64" s="66">
        <f t="shared" si="4"/>
        <v>0</v>
      </c>
      <c r="BF64" s="28">
        <f t="shared" si="5"/>
        <v>0</v>
      </c>
    </row>
    <row r="65" spans="1:58" s="41" customFormat="1" ht="15">
      <c r="A65" s="68" t="s">
        <v>270</v>
      </c>
      <c r="B65" s="73" t="s">
        <v>11</v>
      </c>
      <c r="C65" s="66"/>
      <c r="D65" s="47"/>
      <c r="E65" s="29">
        <v>36</v>
      </c>
      <c r="F65" s="47"/>
      <c r="G65" s="27">
        <v>20</v>
      </c>
      <c r="H65" s="47">
        <v>11</v>
      </c>
      <c r="I65" s="29">
        <v>31</v>
      </c>
      <c r="J65" s="47"/>
      <c r="K65" s="29"/>
      <c r="L65" s="47"/>
      <c r="M65" s="29"/>
      <c r="N65" s="47"/>
      <c r="O65" s="29"/>
      <c r="P65" s="47"/>
      <c r="Q65" s="70">
        <v>47</v>
      </c>
      <c r="R65" s="47"/>
      <c r="S65" s="70">
        <v>33</v>
      </c>
      <c r="T65" s="47"/>
      <c r="U65" s="70"/>
      <c r="V65" s="47"/>
      <c r="W65" s="66">
        <v>20</v>
      </c>
      <c r="X65" s="47">
        <v>11</v>
      </c>
      <c r="Y65" s="66"/>
      <c r="Z65" s="47"/>
      <c r="AA65" s="66"/>
      <c r="AB65" s="47"/>
      <c r="AC65" s="66"/>
      <c r="AD65" s="47"/>
      <c r="AE65" s="66"/>
      <c r="AF65" s="47"/>
      <c r="AG65" s="66"/>
      <c r="AH65" s="47"/>
      <c r="AI65" s="66">
        <v>28</v>
      </c>
      <c r="AJ65" s="47">
        <v>3</v>
      </c>
      <c r="AK65" s="66"/>
      <c r="AL65" s="47"/>
      <c r="AM65" s="70" t="s">
        <v>333</v>
      </c>
      <c r="AN65" s="47"/>
      <c r="AO65" s="66">
        <v>28</v>
      </c>
      <c r="AP65" s="47">
        <v>3</v>
      </c>
      <c r="AQ65" s="66"/>
      <c r="AR65" s="47"/>
      <c r="AS65" s="66"/>
      <c r="AT65" s="47"/>
      <c r="AU65" s="66"/>
      <c r="AV65" s="65"/>
      <c r="AW65" s="70">
        <v>35</v>
      </c>
      <c r="AX65" s="65"/>
      <c r="AY65" s="70"/>
      <c r="AZ65" s="65"/>
      <c r="BA65" s="66">
        <f t="shared" si="0"/>
        <v>28</v>
      </c>
      <c r="BB65" s="66">
        <f t="shared" si="1"/>
        <v>0</v>
      </c>
      <c r="BC65" s="25">
        <f t="shared" si="2"/>
        <v>0</v>
      </c>
      <c r="BD65" s="25">
        <f t="shared" si="3"/>
        <v>11</v>
      </c>
      <c r="BE65" s="66">
        <f t="shared" si="4"/>
        <v>17</v>
      </c>
      <c r="BF65" s="28">
        <f t="shared" si="5"/>
        <v>0</v>
      </c>
    </row>
    <row r="66" spans="1:59" ht="15">
      <c r="A66" s="49" t="s">
        <v>244</v>
      </c>
      <c r="B66" s="73" t="s">
        <v>168</v>
      </c>
      <c r="C66" s="29">
        <v>43</v>
      </c>
      <c r="E66" s="66"/>
      <c r="G66" s="70"/>
      <c r="I66" s="70"/>
      <c r="K66" s="70"/>
      <c r="M66" s="70"/>
      <c r="O66" s="70"/>
      <c r="Q66" s="70"/>
      <c r="S66" s="70"/>
      <c r="U66" s="70"/>
      <c r="W66" s="70"/>
      <c r="Y66" s="70"/>
      <c r="AA66" s="70">
        <v>60</v>
      </c>
      <c r="AC66" s="70"/>
      <c r="AE66" s="70"/>
      <c r="AG66" s="70"/>
      <c r="AI66" s="70"/>
      <c r="AK66" s="70"/>
      <c r="AM66" s="70"/>
      <c r="AO66" s="70"/>
      <c r="AQ66" s="70"/>
      <c r="AS66" s="70"/>
      <c r="AU66" s="70"/>
      <c r="AW66" s="70"/>
      <c r="AY66" s="70"/>
      <c r="BA66" s="66">
        <f aca="true" t="shared" si="6" ref="BA66:BA129">+D66+F66+H66+J66+L66+N66+P66+T66+R66+V66+X66+Z66+AB66+AD66+AF66+AH66+AJ66+AL66+AN66+AP66+AR66+AT66+AV66+AX66+AZ66</f>
        <v>0</v>
      </c>
      <c r="BB66" s="66">
        <f aca="true" t="shared" si="7" ref="BB66:BB129">+D66+P66+AB66+AF66+AL66+AR66+AV66</f>
        <v>0</v>
      </c>
      <c r="BC66" s="6">
        <f aca="true" t="shared" si="8" ref="BC66:BC129">+L66+N66+V66+AD66</f>
        <v>0</v>
      </c>
      <c r="BD66" s="25">
        <f aca="true" t="shared" si="9" ref="BD66:BD129">+H66+J66+R66+AN66</f>
        <v>0</v>
      </c>
      <c r="BE66" s="66">
        <f aca="true" t="shared" si="10" ref="BE66:BE129">+F66+T66+X66+AJ66+AP66+AX66</f>
        <v>0</v>
      </c>
      <c r="BF66" s="28">
        <f aca="true" t="shared" si="11" ref="BF66:BF129">+AH66+AT66+AZ66</f>
        <v>0</v>
      </c>
      <c r="BG66" s="73"/>
    </row>
    <row r="67" spans="1:58" ht="15">
      <c r="A67" s="49" t="s">
        <v>192</v>
      </c>
      <c r="B67" s="73" t="s">
        <v>8</v>
      </c>
      <c r="C67" s="66">
        <v>9</v>
      </c>
      <c r="D67" s="5">
        <v>29</v>
      </c>
      <c r="E67" s="66"/>
      <c r="G67" s="66"/>
      <c r="I67" s="66"/>
      <c r="K67" s="66"/>
      <c r="M67" s="66"/>
      <c r="O67" s="66">
        <v>11</v>
      </c>
      <c r="P67" s="5">
        <v>24</v>
      </c>
      <c r="Q67" s="66"/>
      <c r="S67" s="66"/>
      <c r="U67" s="66"/>
      <c r="W67" s="66"/>
      <c r="Y67" s="66"/>
      <c r="AA67" s="66">
        <v>19</v>
      </c>
      <c r="AB67" s="24">
        <v>12</v>
      </c>
      <c r="AC67" s="66"/>
      <c r="AE67" s="66" t="s">
        <v>558</v>
      </c>
      <c r="AG67" s="66"/>
      <c r="AI67" s="66"/>
      <c r="AK67" s="66">
        <v>15</v>
      </c>
      <c r="AL67" s="24">
        <v>16</v>
      </c>
      <c r="AM67" s="66"/>
      <c r="AO67" s="66"/>
      <c r="AQ67" s="66">
        <v>20</v>
      </c>
      <c r="AR67" s="65">
        <v>11</v>
      </c>
      <c r="AS67" s="66"/>
      <c r="AT67" s="65"/>
      <c r="AU67" s="70">
        <v>56</v>
      </c>
      <c r="AW67" s="70"/>
      <c r="AY67" s="70"/>
      <c r="BA67" s="66">
        <f t="shared" si="6"/>
        <v>92</v>
      </c>
      <c r="BB67" s="66">
        <f t="shared" si="7"/>
        <v>92</v>
      </c>
      <c r="BC67" s="6">
        <f t="shared" si="8"/>
        <v>0</v>
      </c>
      <c r="BD67" s="25">
        <f t="shared" si="9"/>
        <v>0</v>
      </c>
      <c r="BE67" s="66">
        <f t="shared" si="10"/>
        <v>0</v>
      </c>
      <c r="BF67" s="28">
        <f t="shared" si="11"/>
        <v>0</v>
      </c>
    </row>
    <row r="68" spans="1:58" ht="15">
      <c r="A68" s="68" t="s">
        <v>271</v>
      </c>
      <c r="B68" s="73" t="s">
        <v>8</v>
      </c>
      <c r="C68" s="23"/>
      <c r="D68" s="65"/>
      <c r="E68" s="66">
        <v>20</v>
      </c>
      <c r="F68" s="65">
        <v>11</v>
      </c>
      <c r="G68" s="29">
        <v>31</v>
      </c>
      <c r="H68" s="65"/>
      <c r="I68" s="29">
        <v>41</v>
      </c>
      <c r="J68" s="65"/>
      <c r="K68" s="29">
        <v>50</v>
      </c>
      <c r="L68" s="65"/>
      <c r="M68" s="29"/>
      <c r="N68" s="65"/>
      <c r="O68" s="29"/>
      <c r="P68" s="65"/>
      <c r="Q68" s="66">
        <v>28</v>
      </c>
      <c r="R68" s="65">
        <v>3</v>
      </c>
      <c r="S68" s="70" t="s">
        <v>333</v>
      </c>
      <c r="T68" s="65"/>
      <c r="U68" s="70"/>
      <c r="V68" s="65"/>
      <c r="W68" s="66">
        <v>16</v>
      </c>
      <c r="X68" s="65">
        <v>15</v>
      </c>
      <c r="Y68" s="66"/>
      <c r="Z68" s="65"/>
      <c r="AA68" s="66"/>
      <c r="AB68" s="65"/>
      <c r="AC68" s="66"/>
      <c r="AD68" s="65"/>
      <c r="AE68" s="66"/>
      <c r="AF68" s="65"/>
      <c r="AG68" s="27" t="s">
        <v>19</v>
      </c>
      <c r="AH68" s="65"/>
      <c r="AI68" s="70" t="s">
        <v>333</v>
      </c>
      <c r="AJ68" s="65"/>
      <c r="AK68" s="70"/>
      <c r="AL68" s="65"/>
      <c r="AM68" s="70" t="s">
        <v>333</v>
      </c>
      <c r="AN68" s="65"/>
      <c r="AO68" s="70">
        <v>43</v>
      </c>
      <c r="AP68" s="65"/>
      <c r="AQ68" s="70">
        <v>72</v>
      </c>
      <c r="AR68" s="65"/>
      <c r="AS68" s="66">
        <v>14</v>
      </c>
      <c r="AT68" s="65"/>
      <c r="AW68" s="66">
        <v>15</v>
      </c>
      <c r="AX68" s="65">
        <v>16</v>
      </c>
      <c r="AY68" s="66">
        <v>13</v>
      </c>
      <c r="AZ68" s="65">
        <v>20</v>
      </c>
      <c r="BA68" s="66">
        <f t="shared" si="6"/>
        <v>65</v>
      </c>
      <c r="BB68" s="66">
        <f t="shared" si="7"/>
        <v>0</v>
      </c>
      <c r="BC68" s="6">
        <f t="shared" si="8"/>
        <v>0</v>
      </c>
      <c r="BD68" s="25">
        <f t="shared" si="9"/>
        <v>3</v>
      </c>
      <c r="BE68" s="66">
        <f t="shared" si="10"/>
        <v>42</v>
      </c>
      <c r="BF68" s="28">
        <f t="shared" si="11"/>
        <v>20</v>
      </c>
    </row>
    <row r="69" spans="1:58" ht="15">
      <c r="A69" s="49" t="s">
        <v>345</v>
      </c>
      <c r="B69" s="73" t="s">
        <v>14</v>
      </c>
      <c r="C69" s="66"/>
      <c r="E69" s="66"/>
      <c r="G69" s="27">
        <v>30</v>
      </c>
      <c r="H69" s="5">
        <v>1</v>
      </c>
      <c r="I69" s="29" t="s">
        <v>333</v>
      </c>
      <c r="K69" s="29">
        <v>43</v>
      </c>
      <c r="M69" s="29" t="s">
        <v>7</v>
      </c>
      <c r="O69" s="29"/>
      <c r="Q69" s="70" t="s">
        <v>333</v>
      </c>
      <c r="S69" s="70"/>
      <c r="U69" s="70" t="s">
        <v>7</v>
      </c>
      <c r="W69" s="70"/>
      <c r="Y69" s="70"/>
      <c r="AA69" s="70"/>
      <c r="AC69" s="70">
        <v>46</v>
      </c>
      <c r="AE69" s="70"/>
      <c r="AG69" s="70"/>
      <c r="AI69" s="70"/>
      <c r="AK69" s="70"/>
      <c r="AM69" s="66">
        <v>19</v>
      </c>
      <c r="AN69" s="24">
        <v>12</v>
      </c>
      <c r="AO69" s="70"/>
      <c r="AQ69" s="70"/>
      <c r="AS69" s="70"/>
      <c r="AU69" s="70"/>
      <c r="AW69" s="70"/>
      <c r="AY69" s="70"/>
      <c r="BA69" s="66">
        <f t="shared" si="6"/>
        <v>13</v>
      </c>
      <c r="BB69" s="66">
        <f t="shared" si="7"/>
        <v>0</v>
      </c>
      <c r="BC69" s="6">
        <f t="shared" si="8"/>
        <v>0</v>
      </c>
      <c r="BD69" s="25">
        <f t="shared" si="9"/>
        <v>13</v>
      </c>
      <c r="BE69" s="66">
        <f t="shared" si="10"/>
        <v>0</v>
      </c>
      <c r="BF69" s="28">
        <f t="shared" si="11"/>
        <v>0</v>
      </c>
    </row>
    <row r="70" spans="1:58" ht="15">
      <c r="A70" s="49" t="s">
        <v>348</v>
      </c>
      <c r="B70" s="73" t="s">
        <v>5</v>
      </c>
      <c r="C70" s="66"/>
      <c r="E70" s="66"/>
      <c r="G70" s="29">
        <v>32</v>
      </c>
      <c r="I70" s="27">
        <v>10</v>
      </c>
      <c r="J70" s="5">
        <v>26</v>
      </c>
      <c r="K70" s="66">
        <v>25</v>
      </c>
      <c r="L70" s="5">
        <v>6</v>
      </c>
      <c r="M70" s="29">
        <v>31</v>
      </c>
      <c r="O70" s="29"/>
      <c r="Q70" s="66">
        <v>26</v>
      </c>
      <c r="R70" s="15">
        <v>5</v>
      </c>
      <c r="S70" s="66"/>
      <c r="U70" s="66">
        <v>9</v>
      </c>
      <c r="V70" s="15">
        <v>29</v>
      </c>
      <c r="W70" s="66"/>
      <c r="Y70" s="66"/>
      <c r="AA70" s="66"/>
      <c r="AC70" s="66">
        <v>27</v>
      </c>
      <c r="AD70" s="24">
        <v>4</v>
      </c>
      <c r="AE70" s="66"/>
      <c r="AG70" s="66"/>
      <c r="AI70" s="66"/>
      <c r="AK70" s="66"/>
      <c r="AM70" s="66">
        <v>13</v>
      </c>
      <c r="AN70" s="24">
        <v>20</v>
      </c>
      <c r="AO70" s="66"/>
      <c r="AQ70" s="66"/>
      <c r="AS70" s="66"/>
      <c r="BA70" s="66">
        <f t="shared" si="6"/>
        <v>90</v>
      </c>
      <c r="BB70" s="66">
        <f t="shared" si="7"/>
        <v>0</v>
      </c>
      <c r="BC70" s="6">
        <f t="shared" si="8"/>
        <v>39</v>
      </c>
      <c r="BD70" s="25">
        <f t="shared" si="9"/>
        <v>51</v>
      </c>
      <c r="BE70" s="66">
        <f t="shared" si="10"/>
        <v>0</v>
      </c>
      <c r="BF70" s="28">
        <f t="shared" si="11"/>
        <v>0</v>
      </c>
    </row>
    <row r="71" spans="1:58" ht="15">
      <c r="A71" s="68" t="s">
        <v>486</v>
      </c>
      <c r="B71" s="68" t="s">
        <v>5</v>
      </c>
      <c r="C71" s="66"/>
      <c r="E71" s="66"/>
      <c r="G71" s="66"/>
      <c r="I71" s="66"/>
      <c r="K71" s="66"/>
      <c r="M71" s="66"/>
      <c r="O71" s="66"/>
      <c r="Q71" s="66"/>
      <c r="S71" s="66"/>
      <c r="U71" s="66"/>
      <c r="W71" s="70" t="s">
        <v>333</v>
      </c>
      <c r="Y71" s="70"/>
      <c r="AA71" s="70"/>
      <c r="AC71" s="70"/>
      <c r="AE71" s="70"/>
      <c r="AG71" s="70"/>
      <c r="AI71" s="70"/>
      <c r="AK71" s="70"/>
      <c r="AM71" s="70"/>
      <c r="AO71" s="70"/>
      <c r="AQ71" s="70"/>
      <c r="AS71" s="70"/>
      <c r="AU71" s="70"/>
      <c r="AW71" s="70"/>
      <c r="AY71" s="70"/>
      <c r="BA71" s="66">
        <f t="shared" si="6"/>
        <v>0</v>
      </c>
      <c r="BB71" s="66">
        <f t="shared" si="7"/>
        <v>0</v>
      </c>
      <c r="BC71" s="6">
        <f t="shared" si="8"/>
        <v>0</v>
      </c>
      <c r="BD71" s="6">
        <f t="shared" si="9"/>
        <v>0</v>
      </c>
      <c r="BE71" s="66">
        <f t="shared" si="10"/>
        <v>0</v>
      </c>
      <c r="BF71" s="28">
        <f t="shared" si="11"/>
        <v>0</v>
      </c>
    </row>
    <row r="72" spans="1:58" ht="15">
      <c r="A72" s="49" t="s">
        <v>176</v>
      </c>
      <c r="B72" s="73" t="s">
        <v>1</v>
      </c>
      <c r="C72" s="66">
        <v>1</v>
      </c>
      <c r="D72" s="65">
        <v>100</v>
      </c>
      <c r="E72" s="66"/>
      <c r="F72" s="65"/>
      <c r="G72" s="66"/>
      <c r="H72" s="65"/>
      <c r="I72" s="66"/>
      <c r="J72" s="65"/>
      <c r="K72" s="29" t="s">
        <v>7</v>
      </c>
      <c r="L72" s="65"/>
      <c r="M72" s="29" t="s">
        <v>7</v>
      </c>
      <c r="N72" s="65"/>
      <c r="O72" s="70" t="s">
        <v>7</v>
      </c>
      <c r="P72" s="65"/>
      <c r="Q72" s="70"/>
      <c r="R72" s="65"/>
      <c r="S72" s="70"/>
      <c r="T72" s="65"/>
      <c r="U72" s="70">
        <v>43</v>
      </c>
      <c r="V72" s="65"/>
      <c r="W72" s="70"/>
      <c r="X72" s="65"/>
      <c r="Y72" s="70"/>
      <c r="Z72" s="65"/>
      <c r="AA72" s="66">
        <v>12</v>
      </c>
      <c r="AB72" s="65">
        <v>22</v>
      </c>
      <c r="AC72" s="66">
        <v>19</v>
      </c>
      <c r="AD72" s="65">
        <v>12</v>
      </c>
      <c r="AE72" s="70" t="s">
        <v>250</v>
      </c>
      <c r="AF72" s="65"/>
      <c r="AG72" s="70"/>
      <c r="AH72" s="65"/>
      <c r="AI72" s="70"/>
      <c r="AJ72" s="65"/>
      <c r="AK72" s="66">
        <v>3</v>
      </c>
      <c r="AL72" s="65">
        <v>60</v>
      </c>
      <c r="AM72" s="66"/>
      <c r="AN72" s="65"/>
      <c r="AO72" s="66"/>
      <c r="AP72" s="65"/>
      <c r="AQ72" s="66">
        <v>1</v>
      </c>
      <c r="AR72" s="65">
        <v>100</v>
      </c>
      <c r="AS72" s="66"/>
      <c r="AT72" s="65"/>
      <c r="AU72" s="66">
        <v>1</v>
      </c>
      <c r="AV72" s="65">
        <v>100</v>
      </c>
      <c r="BA72" s="66">
        <f t="shared" si="6"/>
        <v>394</v>
      </c>
      <c r="BB72" s="66">
        <f t="shared" si="7"/>
        <v>382</v>
      </c>
      <c r="BC72" s="6">
        <f t="shared" si="8"/>
        <v>12</v>
      </c>
      <c r="BD72" s="6">
        <f t="shared" si="9"/>
        <v>0</v>
      </c>
      <c r="BE72" s="66">
        <f t="shared" si="10"/>
        <v>0</v>
      </c>
      <c r="BF72" s="28">
        <f t="shared" si="11"/>
        <v>0</v>
      </c>
    </row>
    <row r="73" spans="1:58" ht="15">
      <c r="A73" s="30" t="s">
        <v>228</v>
      </c>
      <c r="B73" s="73" t="s">
        <v>11</v>
      </c>
      <c r="C73" s="29">
        <v>49</v>
      </c>
      <c r="E73" s="66"/>
      <c r="G73" s="70"/>
      <c r="I73" s="66"/>
      <c r="K73" s="66"/>
      <c r="M73" s="66"/>
      <c r="O73" s="66"/>
      <c r="Q73" s="66"/>
      <c r="S73" s="66"/>
      <c r="U73" s="66"/>
      <c r="W73" s="66"/>
      <c r="Y73" s="66"/>
      <c r="AA73" s="66"/>
      <c r="AC73" s="66"/>
      <c r="AE73" s="66"/>
      <c r="AG73" s="66"/>
      <c r="AI73" s="66"/>
      <c r="AK73" s="66"/>
      <c r="AM73" s="66"/>
      <c r="AO73" s="66"/>
      <c r="AQ73" s="70">
        <v>41</v>
      </c>
      <c r="AR73" s="65"/>
      <c r="AS73" s="66"/>
      <c r="AU73" s="70">
        <v>43</v>
      </c>
      <c r="AW73" s="70"/>
      <c r="AY73" s="70"/>
      <c r="BA73" s="66">
        <f t="shared" si="6"/>
        <v>0</v>
      </c>
      <c r="BB73" s="66">
        <f t="shared" si="7"/>
        <v>0</v>
      </c>
      <c r="BC73" s="6">
        <f t="shared" si="8"/>
        <v>0</v>
      </c>
      <c r="BD73" s="6">
        <f t="shared" si="9"/>
        <v>0</v>
      </c>
      <c r="BE73" s="66">
        <f t="shared" si="10"/>
        <v>0</v>
      </c>
      <c r="BF73" s="28">
        <f t="shared" si="11"/>
        <v>0</v>
      </c>
    </row>
    <row r="74" spans="1:58" ht="15">
      <c r="A74" s="49" t="s">
        <v>424</v>
      </c>
      <c r="B74" s="49" t="s">
        <v>11</v>
      </c>
      <c r="C74" s="66"/>
      <c r="E74" s="66"/>
      <c r="G74" s="66"/>
      <c r="I74" s="66"/>
      <c r="K74" s="29">
        <v>45</v>
      </c>
      <c r="M74" s="29" t="s">
        <v>7</v>
      </c>
      <c r="O74" s="70" t="s">
        <v>7</v>
      </c>
      <c r="Q74" s="70"/>
      <c r="S74" s="70"/>
      <c r="U74" s="70" t="s">
        <v>7</v>
      </c>
      <c r="W74" s="70"/>
      <c r="Y74" s="70"/>
      <c r="AA74" s="70"/>
      <c r="AC74" s="70"/>
      <c r="AE74" s="70"/>
      <c r="AG74" s="70"/>
      <c r="AI74" s="70"/>
      <c r="AK74" s="70"/>
      <c r="AM74" s="70"/>
      <c r="AO74" s="70"/>
      <c r="AP74" s="47"/>
      <c r="AQ74" s="70"/>
      <c r="AR74" s="65"/>
      <c r="AS74" s="70"/>
      <c r="AU74" s="70"/>
      <c r="AW74" s="70"/>
      <c r="AY74" s="70"/>
      <c r="BA74" s="66">
        <f t="shared" si="6"/>
        <v>0</v>
      </c>
      <c r="BB74" s="66">
        <f t="shared" si="7"/>
        <v>0</v>
      </c>
      <c r="BC74" s="6">
        <f t="shared" si="8"/>
        <v>0</v>
      </c>
      <c r="BD74" s="6">
        <f t="shared" si="9"/>
        <v>0</v>
      </c>
      <c r="BE74" s="66">
        <f t="shared" si="10"/>
        <v>0</v>
      </c>
      <c r="BF74" s="28">
        <f t="shared" si="11"/>
        <v>0</v>
      </c>
    </row>
    <row r="75" spans="1:58" ht="15">
      <c r="A75" s="49" t="s">
        <v>218</v>
      </c>
      <c r="B75" s="73" t="s">
        <v>10</v>
      </c>
      <c r="C75" s="29">
        <v>35</v>
      </c>
      <c r="E75" s="66"/>
      <c r="G75" s="66"/>
      <c r="I75" s="70"/>
      <c r="K75" s="70"/>
      <c r="M75" s="70"/>
      <c r="O75" s="70">
        <v>37</v>
      </c>
      <c r="Q75" s="70"/>
      <c r="S75" s="70"/>
      <c r="U75" s="70"/>
      <c r="W75" s="70"/>
      <c r="Y75" s="70"/>
      <c r="AA75" s="66">
        <v>13</v>
      </c>
      <c r="AB75" s="24">
        <v>20</v>
      </c>
      <c r="AC75" s="66"/>
      <c r="AE75" s="66">
        <v>28</v>
      </c>
      <c r="AG75" s="66"/>
      <c r="AI75" s="66"/>
      <c r="AK75" s="70" t="s">
        <v>7</v>
      </c>
      <c r="AM75" s="70"/>
      <c r="AO75" s="70"/>
      <c r="AQ75" s="70">
        <v>32</v>
      </c>
      <c r="AS75" s="70"/>
      <c r="AU75" s="70">
        <v>32</v>
      </c>
      <c r="AW75" s="70"/>
      <c r="AY75" s="70"/>
      <c r="BA75" s="66">
        <f t="shared" si="6"/>
        <v>20</v>
      </c>
      <c r="BB75" s="66">
        <f t="shared" si="7"/>
        <v>20</v>
      </c>
      <c r="BC75" s="6">
        <f t="shared" si="8"/>
        <v>0</v>
      </c>
      <c r="BD75" s="6">
        <f t="shared" si="9"/>
        <v>0</v>
      </c>
      <c r="BE75" s="66">
        <f t="shared" si="10"/>
        <v>0</v>
      </c>
      <c r="BF75" s="28">
        <f t="shared" si="11"/>
        <v>0</v>
      </c>
    </row>
    <row r="76" spans="1:58" ht="15">
      <c r="A76" s="68" t="s">
        <v>273</v>
      </c>
      <c r="B76" s="73" t="s">
        <v>5</v>
      </c>
      <c r="C76" s="66"/>
      <c r="E76" s="66">
        <v>17</v>
      </c>
      <c r="F76" s="5">
        <v>14</v>
      </c>
      <c r="G76" s="66"/>
      <c r="I76" s="27">
        <v>22</v>
      </c>
      <c r="J76" s="5">
        <v>9</v>
      </c>
      <c r="K76" s="27"/>
      <c r="M76" s="27"/>
      <c r="O76" s="27"/>
      <c r="Q76" s="23" t="s">
        <v>333</v>
      </c>
      <c r="S76" s="66">
        <v>23</v>
      </c>
      <c r="T76" s="15">
        <v>8</v>
      </c>
      <c r="U76" s="66"/>
      <c r="W76" s="66">
        <v>19</v>
      </c>
      <c r="X76" s="24">
        <v>12</v>
      </c>
      <c r="Y76" s="66"/>
      <c r="AA76" s="66"/>
      <c r="AC76" s="66"/>
      <c r="AE76" s="66"/>
      <c r="AG76" s="66"/>
      <c r="AI76" s="66">
        <v>17</v>
      </c>
      <c r="AJ76" s="24">
        <v>14</v>
      </c>
      <c r="AK76" s="66"/>
      <c r="AM76" s="66"/>
      <c r="AO76" s="66"/>
      <c r="AP76" s="47"/>
      <c r="AQ76" s="66"/>
      <c r="AS76" s="66"/>
      <c r="BA76" s="66">
        <f t="shared" si="6"/>
        <v>57</v>
      </c>
      <c r="BB76" s="66">
        <f t="shared" si="7"/>
        <v>0</v>
      </c>
      <c r="BC76" s="6">
        <f t="shared" si="8"/>
        <v>0</v>
      </c>
      <c r="BD76" s="6">
        <f t="shared" si="9"/>
        <v>9</v>
      </c>
      <c r="BE76" s="66">
        <f t="shared" si="10"/>
        <v>48</v>
      </c>
      <c r="BF76" s="28">
        <f t="shared" si="11"/>
        <v>0</v>
      </c>
    </row>
    <row r="77" spans="1:58" ht="15">
      <c r="A77" s="68" t="s">
        <v>272</v>
      </c>
      <c r="B77" s="73" t="s">
        <v>8</v>
      </c>
      <c r="C77" s="66"/>
      <c r="E77" s="66">
        <v>28</v>
      </c>
      <c r="F77" s="5">
        <v>3</v>
      </c>
      <c r="G77" s="27">
        <v>1</v>
      </c>
      <c r="H77" s="5">
        <v>100</v>
      </c>
      <c r="I77" s="27">
        <v>21</v>
      </c>
      <c r="J77" s="5">
        <v>10</v>
      </c>
      <c r="K77" s="27"/>
      <c r="M77" s="27"/>
      <c r="O77" s="27"/>
      <c r="Q77" s="66">
        <v>13</v>
      </c>
      <c r="R77" s="15">
        <v>20</v>
      </c>
      <c r="S77" s="70">
        <v>38</v>
      </c>
      <c r="U77" s="70"/>
      <c r="W77" s="66">
        <v>22</v>
      </c>
      <c r="X77" s="24">
        <v>9</v>
      </c>
      <c r="Y77" s="66"/>
      <c r="AA77" s="66"/>
      <c r="AC77" s="66"/>
      <c r="AE77" s="66"/>
      <c r="AG77" s="70" t="s">
        <v>250</v>
      </c>
      <c r="AI77" s="70" t="s">
        <v>332</v>
      </c>
      <c r="AK77" s="70"/>
      <c r="AM77" s="66">
        <v>8</v>
      </c>
      <c r="AN77" s="24">
        <v>32</v>
      </c>
      <c r="AO77" s="70">
        <v>31</v>
      </c>
      <c r="AQ77" s="70"/>
      <c r="AS77" s="70"/>
      <c r="AU77" s="70"/>
      <c r="AW77" s="70">
        <v>35</v>
      </c>
      <c r="AY77" s="23" t="s">
        <v>7</v>
      </c>
      <c r="BA77" s="66">
        <f t="shared" si="6"/>
        <v>174</v>
      </c>
      <c r="BB77" s="66">
        <f t="shared" si="7"/>
        <v>0</v>
      </c>
      <c r="BC77" s="6">
        <f t="shared" si="8"/>
        <v>0</v>
      </c>
      <c r="BD77" s="6">
        <f t="shared" si="9"/>
        <v>162</v>
      </c>
      <c r="BE77" s="66">
        <f t="shared" si="10"/>
        <v>12</v>
      </c>
      <c r="BF77" s="28">
        <f t="shared" si="11"/>
        <v>0</v>
      </c>
    </row>
    <row r="78" spans="1:58" ht="15">
      <c r="A78" s="68" t="s">
        <v>274</v>
      </c>
      <c r="B78" s="73" t="s">
        <v>9</v>
      </c>
      <c r="C78" s="66"/>
      <c r="E78" s="66">
        <v>24</v>
      </c>
      <c r="F78" s="5">
        <v>7</v>
      </c>
      <c r="G78" s="27">
        <v>16</v>
      </c>
      <c r="H78" s="5">
        <v>15</v>
      </c>
      <c r="I78" s="27">
        <v>29</v>
      </c>
      <c r="J78" s="5">
        <v>2</v>
      </c>
      <c r="K78" s="29" t="s">
        <v>7</v>
      </c>
      <c r="M78" s="29"/>
      <c r="O78" s="29"/>
      <c r="Q78" s="66">
        <v>3</v>
      </c>
      <c r="R78" s="15">
        <v>60</v>
      </c>
      <c r="S78" s="66">
        <v>12</v>
      </c>
      <c r="T78" s="15">
        <v>22</v>
      </c>
      <c r="U78" s="66"/>
      <c r="W78" s="66"/>
      <c r="Y78" s="66"/>
      <c r="AA78" s="66"/>
      <c r="AC78" s="66"/>
      <c r="AE78" s="66"/>
      <c r="AG78" s="66"/>
      <c r="AI78" s="66"/>
      <c r="AK78" s="66"/>
      <c r="AM78" s="66">
        <v>11</v>
      </c>
      <c r="AN78" s="24">
        <v>24</v>
      </c>
      <c r="AO78" s="66">
        <v>16</v>
      </c>
      <c r="AP78" s="24">
        <v>15</v>
      </c>
      <c r="AQ78" s="66"/>
      <c r="AS78" s="66"/>
      <c r="AW78" s="66">
        <v>19</v>
      </c>
      <c r="AX78" s="65">
        <v>12</v>
      </c>
      <c r="BA78" s="66">
        <f t="shared" si="6"/>
        <v>157</v>
      </c>
      <c r="BB78" s="66">
        <f t="shared" si="7"/>
        <v>0</v>
      </c>
      <c r="BC78" s="6">
        <f t="shared" si="8"/>
        <v>0</v>
      </c>
      <c r="BD78" s="6">
        <f t="shared" si="9"/>
        <v>101</v>
      </c>
      <c r="BE78" s="66">
        <f t="shared" si="10"/>
        <v>56</v>
      </c>
      <c r="BF78" s="28">
        <f t="shared" si="11"/>
        <v>0</v>
      </c>
    </row>
    <row r="79" spans="1:58" ht="15">
      <c r="A79" s="49" t="s">
        <v>407</v>
      </c>
      <c r="B79" s="49" t="s">
        <v>10</v>
      </c>
      <c r="C79" s="66"/>
      <c r="E79" s="66"/>
      <c r="G79" s="66"/>
      <c r="I79" s="66"/>
      <c r="K79" s="29">
        <v>35</v>
      </c>
      <c r="M79" s="66">
        <v>27</v>
      </c>
      <c r="N79" s="5">
        <v>4</v>
      </c>
      <c r="O79" s="66"/>
      <c r="Q79" s="66"/>
      <c r="S79" s="66"/>
      <c r="U79" s="70">
        <v>47</v>
      </c>
      <c r="W79" s="70"/>
      <c r="Y79" s="70"/>
      <c r="AA79" s="70"/>
      <c r="AC79" s="66">
        <v>23</v>
      </c>
      <c r="AD79" s="24">
        <v>8</v>
      </c>
      <c r="AE79" s="66"/>
      <c r="AG79" s="66"/>
      <c r="AI79" s="66"/>
      <c r="AK79" s="66"/>
      <c r="AM79" s="66"/>
      <c r="AO79" s="66"/>
      <c r="AQ79" s="66"/>
      <c r="AS79" s="66"/>
      <c r="BA79" s="66">
        <f t="shared" si="6"/>
        <v>12</v>
      </c>
      <c r="BB79" s="66">
        <f t="shared" si="7"/>
        <v>0</v>
      </c>
      <c r="BC79" s="6">
        <f t="shared" si="8"/>
        <v>12</v>
      </c>
      <c r="BD79" s="6">
        <f t="shared" si="9"/>
        <v>0</v>
      </c>
      <c r="BE79" s="66">
        <f t="shared" si="10"/>
        <v>0</v>
      </c>
      <c r="BF79" s="28">
        <f t="shared" si="11"/>
        <v>0</v>
      </c>
    </row>
    <row r="80" spans="1:58" ht="15">
      <c r="A80" s="69" t="s">
        <v>569</v>
      </c>
      <c r="B80" s="68" t="s">
        <v>9</v>
      </c>
      <c r="C80" s="66"/>
      <c r="E80" s="66"/>
      <c r="G80" s="66"/>
      <c r="I80" s="66"/>
      <c r="K80" s="66"/>
      <c r="M80" s="66"/>
      <c r="O80" s="66"/>
      <c r="Q80" s="66"/>
      <c r="S80" s="66"/>
      <c r="U80" s="66"/>
      <c r="W80" s="66"/>
      <c r="Y80" s="66"/>
      <c r="AA80" s="66"/>
      <c r="AC80" s="66"/>
      <c r="AE80" s="66"/>
      <c r="AG80" s="70" t="s">
        <v>19</v>
      </c>
      <c r="AI80" s="70"/>
      <c r="AK80" s="70"/>
      <c r="AM80" s="70"/>
      <c r="AO80" s="70"/>
      <c r="AQ80" s="70"/>
      <c r="AS80" s="70"/>
      <c r="AU80" s="70"/>
      <c r="AW80" s="70"/>
      <c r="AY80" s="70"/>
      <c r="BA80" s="66">
        <f t="shared" si="6"/>
        <v>0</v>
      </c>
      <c r="BB80" s="66">
        <f t="shared" si="7"/>
        <v>0</v>
      </c>
      <c r="BC80" s="6">
        <f t="shared" si="8"/>
        <v>0</v>
      </c>
      <c r="BD80" s="6">
        <f t="shared" si="9"/>
        <v>0</v>
      </c>
      <c r="BE80" s="66">
        <f t="shared" si="10"/>
        <v>0</v>
      </c>
      <c r="BF80" s="28">
        <f t="shared" si="11"/>
        <v>0</v>
      </c>
    </row>
    <row r="81" spans="1:58" ht="15">
      <c r="A81" s="49" t="s">
        <v>178</v>
      </c>
      <c r="B81" s="73" t="s">
        <v>3</v>
      </c>
      <c r="C81" s="66">
        <v>11</v>
      </c>
      <c r="D81" s="5">
        <v>24</v>
      </c>
      <c r="E81" s="66"/>
      <c r="G81" s="66"/>
      <c r="I81" s="66"/>
      <c r="K81" s="66"/>
      <c r="M81" s="66"/>
      <c r="O81" s="70" t="s">
        <v>7</v>
      </c>
      <c r="Q81" s="70"/>
      <c r="S81" s="70"/>
      <c r="U81" s="70"/>
      <c r="W81" s="70"/>
      <c r="Y81" s="70"/>
      <c r="AA81" s="66">
        <v>3</v>
      </c>
      <c r="AB81" s="24">
        <v>60</v>
      </c>
      <c r="AC81" s="66"/>
      <c r="AE81" s="66">
        <v>13</v>
      </c>
      <c r="AF81" s="24">
        <v>20</v>
      </c>
      <c r="AG81" s="66"/>
      <c r="AI81" s="66"/>
      <c r="AK81" s="66">
        <v>10</v>
      </c>
      <c r="AL81" s="24">
        <v>26</v>
      </c>
      <c r="AM81" s="66"/>
      <c r="AO81" s="66"/>
      <c r="AQ81" s="66">
        <v>7</v>
      </c>
      <c r="AR81" s="24">
        <v>36</v>
      </c>
      <c r="AS81" s="66"/>
      <c r="AU81" s="66">
        <v>3</v>
      </c>
      <c r="AV81" s="65">
        <v>60</v>
      </c>
      <c r="BA81" s="66">
        <f t="shared" si="6"/>
        <v>226</v>
      </c>
      <c r="BB81" s="66">
        <f t="shared" si="7"/>
        <v>226</v>
      </c>
      <c r="BC81" s="6">
        <f t="shared" si="8"/>
        <v>0</v>
      </c>
      <c r="BD81" s="6">
        <f t="shared" si="9"/>
        <v>0</v>
      </c>
      <c r="BE81" s="66">
        <f t="shared" si="10"/>
        <v>0</v>
      </c>
      <c r="BF81" s="28">
        <f t="shared" si="11"/>
        <v>0</v>
      </c>
    </row>
    <row r="82" spans="1:58" ht="15">
      <c r="A82" s="49" t="s">
        <v>224</v>
      </c>
      <c r="B82" s="73" t="s">
        <v>15</v>
      </c>
      <c r="C82" s="66">
        <v>28</v>
      </c>
      <c r="E82" s="66"/>
      <c r="G82" s="66"/>
      <c r="I82" s="66"/>
      <c r="K82" s="29">
        <v>49</v>
      </c>
      <c r="M82" s="29">
        <v>36</v>
      </c>
      <c r="O82" s="70">
        <v>41</v>
      </c>
      <c r="Q82" s="70"/>
      <c r="S82" s="70"/>
      <c r="U82" s="66">
        <v>11</v>
      </c>
      <c r="V82" s="15">
        <v>24</v>
      </c>
      <c r="W82" s="66"/>
      <c r="Y82" s="66"/>
      <c r="AA82" s="66">
        <v>25</v>
      </c>
      <c r="AB82" s="24">
        <v>6</v>
      </c>
      <c r="AC82" s="70" t="s">
        <v>7</v>
      </c>
      <c r="AE82" s="70">
        <v>45</v>
      </c>
      <c r="AG82" s="70"/>
      <c r="AI82" s="70"/>
      <c r="AK82" s="70"/>
      <c r="AM82" s="70"/>
      <c r="AO82" s="70"/>
      <c r="AQ82" s="70">
        <v>43</v>
      </c>
      <c r="AS82" s="70"/>
      <c r="AU82" s="70">
        <v>46</v>
      </c>
      <c r="AW82" s="70"/>
      <c r="AY82" s="70"/>
      <c r="BA82" s="66">
        <f t="shared" si="6"/>
        <v>30</v>
      </c>
      <c r="BB82" s="66">
        <f t="shared" si="7"/>
        <v>6</v>
      </c>
      <c r="BC82" s="6">
        <f t="shared" si="8"/>
        <v>24</v>
      </c>
      <c r="BD82" s="6">
        <f t="shared" si="9"/>
        <v>0</v>
      </c>
      <c r="BE82" s="66">
        <f t="shared" si="10"/>
        <v>0</v>
      </c>
      <c r="BF82" s="28">
        <f t="shared" si="11"/>
        <v>0</v>
      </c>
    </row>
    <row r="83" spans="1:58" ht="15">
      <c r="A83" s="68" t="s">
        <v>275</v>
      </c>
      <c r="B83" s="73" t="s">
        <v>10</v>
      </c>
      <c r="C83" s="66"/>
      <c r="E83" s="29">
        <v>34</v>
      </c>
      <c r="G83" s="27">
        <v>13</v>
      </c>
      <c r="H83" s="5">
        <v>20</v>
      </c>
      <c r="I83" s="27">
        <v>17</v>
      </c>
      <c r="J83" s="5">
        <v>14</v>
      </c>
      <c r="K83" s="27"/>
      <c r="M83" s="27"/>
      <c r="O83" s="27"/>
      <c r="Q83" s="66">
        <v>7</v>
      </c>
      <c r="R83" s="15">
        <v>36</v>
      </c>
      <c r="S83" s="66">
        <v>20</v>
      </c>
      <c r="T83" s="15">
        <v>11</v>
      </c>
      <c r="U83" s="66"/>
      <c r="W83" s="66">
        <v>30</v>
      </c>
      <c r="X83" s="24">
        <v>1</v>
      </c>
      <c r="Y83" s="66">
        <v>9</v>
      </c>
      <c r="Z83" s="24">
        <v>15</v>
      </c>
      <c r="AA83" s="66"/>
      <c r="AC83" s="66"/>
      <c r="AE83" s="66"/>
      <c r="AG83" s="37" t="s">
        <v>470</v>
      </c>
      <c r="AI83" s="66">
        <v>5</v>
      </c>
      <c r="AJ83" s="24">
        <v>45</v>
      </c>
      <c r="AK83" s="66"/>
      <c r="AM83" s="66">
        <v>16</v>
      </c>
      <c r="AN83" s="24">
        <v>15</v>
      </c>
      <c r="AO83" s="66">
        <v>7</v>
      </c>
      <c r="AP83" s="24">
        <v>36</v>
      </c>
      <c r="AQ83" s="66"/>
      <c r="AS83" s="66"/>
      <c r="AW83" s="66">
        <v>22</v>
      </c>
      <c r="AX83" s="65">
        <v>9</v>
      </c>
      <c r="BA83" s="66">
        <f t="shared" si="6"/>
        <v>202</v>
      </c>
      <c r="BB83" s="66">
        <f t="shared" si="7"/>
        <v>0</v>
      </c>
      <c r="BC83" s="6">
        <f t="shared" si="8"/>
        <v>0</v>
      </c>
      <c r="BD83" s="6">
        <f t="shared" si="9"/>
        <v>85</v>
      </c>
      <c r="BE83" s="66">
        <f t="shared" si="10"/>
        <v>102</v>
      </c>
      <c r="BF83" s="28">
        <f t="shared" si="11"/>
        <v>0</v>
      </c>
    </row>
    <row r="84" spans="1:58" ht="15">
      <c r="A84" s="68" t="s">
        <v>276</v>
      </c>
      <c r="B84" s="73" t="s">
        <v>9</v>
      </c>
      <c r="C84" s="66"/>
      <c r="E84" s="29">
        <v>47</v>
      </c>
      <c r="G84" s="29">
        <v>54</v>
      </c>
      <c r="I84" s="29">
        <v>48</v>
      </c>
      <c r="K84" s="29"/>
      <c r="M84" s="29"/>
      <c r="O84" s="29"/>
      <c r="Q84" s="70">
        <v>46</v>
      </c>
      <c r="S84" s="66">
        <v>13</v>
      </c>
      <c r="T84" s="15">
        <v>20</v>
      </c>
      <c r="U84" s="66"/>
      <c r="W84" s="66"/>
      <c r="Y84" s="66"/>
      <c r="AA84" s="66"/>
      <c r="AC84" s="66"/>
      <c r="AE84" s="66"/>
      <c r="AG84" s="66"/>
      <c r="AI84" s="66"/>
      <c r="AK84" s="66"/>
      <c r="AM84" s="66"/>
      <c r="AO84" s="66"/>
      <c r="AQ84" s="66"/>
      <c r="AS84" s="66"/>
      <c r="BA84" s="66">
        <f t="shared" si="6"/>
        <v>20</v>
      </c>
      <c r="BB84" s="66">
        <f t="shared" si="7"/>
        <v>0</v>
      </c>
      <c r="BC84" s="6">
        <f t="shared" si="8"/>
        <v>0</v>
      </c>
      <c r="BD84" s="6">
        <f t="shared" si="9"/>
        <v>0</v>
      </c>
      <c r="BE84" s="66">
        <f t="shared" si="10"/>
        <v>20</v>
      </c>
      <c r="BF84" s="28">
        <f t="shared" si="11"/>
        <v>0</v>
      </c>
    </row>
    <row r="85" spans="1:58" ht="15">
      <c r="A85" s="49" t="s">
        <v>175</v>
      </c>
      <c r="B85" s="73" t="s">
        <v>5</v>
      </c>
      <c r="C85" s="29" t="s">
        <v>7</v>
      </c>
      <c r="E85" s="66"/>
      <c r="G85" s="66"/>
      <c r="I85" s="66"/>
      <c r="K85" s="66"/>
      <c r="M85" s="66"/>
      <c r="O85" s="70" t="s">
        <v>7</v>
      </c>
      <c r="Q85" s="70"/>
      <c r="S85" s="70"/>
      <c r="U85" s="70"/>
      <c r="W85" s="70"/>
      <c r="Y85" s="66">
        <v>5</v>
      </c>
      <c r="Z85" s="24">
        <v>30</v>
      </c>
      <c r="AA85" s="66">
        <v>8</v>
      </c>
      <c r="AB85" s="24">
        <v>32</v>
      </c>
      <c r="AC85" s="66"/>
      <c r="AE85" s="66">
        <v>3</v>
      </c>
      <c r="AF85" s="24">
        <v>60</v>
      </c>
      <c r="AG85" s="66"/>
      <c r="AI85" s="66"/>
      <c r="AK85" s="66">
        <v>18</v>
      </c>
      <c r="AL85" s="24">
        <v>13</v>
      </c>
      <c r="AM85" s="66"/>
      <c r="AO85" s="66"/>
      <c r="AQ85" s="66">
        <v>5</v>
      </c>
      <c r="AR85" s="24">
        <v>45</v>
      </c>
      <c r="AS85" s="66"/>
      <c r="AU85" s="66" t="s">
        <v>19</v>
      </c>
      <c r="BA85" s="66">
        <f t="shared" si="6"/>
        <v>180</v>
      </c>
      <c r="BB85" s="66">
        <f t="shared" si="7"/>
        <v>150</v>
      </c>
      <c r="BC85" s="6">
        <f t="shared" si="8"/>
        <v>0</v>
      </c>
      <c r="BD85" s="6">
        <f t="shared" si="9"/>
        <v>0</v>
      </c>
      <c r="BE85" s="66">
        <f t="shared" si="10"/>
        <v>0</v>
      </c>
      <c r="BF85" s="28">
        <f t="shared" si="11"/>
        <v>0</v>
      </c>
    </row>
    <row r="86" spans="1:58" ht="15">
      <c r="A86" s="49" t="s">
        <v>180</v>
      </c>
      <c r="B86" s="73" t="s">
        <v>5</v>
      </c>
      <c r="C86" s="29" t="s">
        <v>7</v>
      </c>
      <c r="E86" s="66"/>
      <c r="G86" s="66"/>
      <c r="I86" s="70"/>
      <c r="K86" s="66">
        <v>3</v>
      </c>
      <c r="L86" s="5">
        <v>60</v>
      </c>
      <c r="M86" s="66">
        <v>6</v>
      </c>
      <c r="N86" s="5">
        <v>40</v>
      </c>
      <c r="O86" s="66">
        <v>1</v>
      </c>
      <c r="P86" s="5">
        <v>100</v>
      </c>
      <c r="Q86" s="66"/>
      <c r="S86" s="66"/>
      <c r="U86" s="66">
        <v>18</v>
      </c>
      <c r="V86" s="15">
        <v>13</v>
      </c>
      <c r="W86" s="66"/>
      <c r="Y86" s="66">
        <v>9</v>
      </c>
      <c r="Z86" s="24">
        <v>15</v>
      </c>
      <c r="AA86" s="66">
        <v>15</v>
      </c>
      <c r="AB86" s="24">
        <v>16</v>
      </c>
      <c r="AC86" s="66">
        <v>16</v>
      </c>
      <c r="AD86" s="24">
        <v>15</v>
      </c>
      <c r="AE86" s="66">
        <v>2</v>
      </c>
      <c r="AF86" s="24">
        <v>80</v>
      </c>
      <c r="AG86" s="66"/>
      <c r="AI86" s="66"/>
      <c r="AK86" s="66">
        <v>2</v>
      </c>
      <c r="AL86" s="24">
        <v>80</v>
      </c>
      <c r="AM86" s="66"/>
      <c r="AO86" s="66"/>
      <c r="AP86" s="47"/>
      <c r="AQ86" s="66">
        <v>4</v>
      </c>
      <c r="AR86" s="24">
        <v>50</v>
      </c>
      <c r="AS86" s="66"/>
      <c r="AU86" s="66" t="s">
        <v>558</v>
      </c>
      <c r="BA86" s="66">
        <f t="shared" si="6"/>
        <v>469</v>
      </c>
      <c r="BB86" s="66">
        <f t="shared" si="7"/>
        <v>326</v>
      </c>
      <c r="BC86" s="6">
        <f t="shared" si="8"/>
        <v>128</v>
      </c>
      <c r="BD86" s="6">
        <f t="shared" si="9"/>
        <v>0</v>
      </c>
      <c r="BE86" s="66">
        <f t="shared" si="10"/>
        <v>0</v>
      </c>
      <c r="BF86" s="28">
        <f t="shared" si="11"/>
        <v>0</v>
      </c>
    </row>
    <row r="87" spans="1:58" ht="15">
      <c r="A87" s="68" t="s">
        <v>277</v>
      </c>
      <c r="B87" s="73" t="s">
        <v>8</v>
      </c>
      <c r="C87" s="66"/>
      <c r="E87" s="29" t="s">
        <v>331</v>
      </c>
      <c r="G87" s="66"/>
      <c r="I87" s="66"/>
      <c r="K87" s="66"/>
      <c r="M87" s="66"/>
      <c r="O87" s="66"/>
      <c r="Q87" s="70">
        <v>37</v>
      </c>
      <c r="S87" s="66">
        <v>23</v>
      </c>
      <c r="T87" s="15">
        <v>8</v>
      </c>
      <c r="U87" s="66"/>
      <c r="W87" s="66">
        <v>25</v>
      </c>
      <c r="X87" s="24">
        <v>6</v>
      </c>
      <c r="Y87" s="66"/>
      <c r="AA87" s="66"/>
      <c r="AC87" s="66"/>
      <c r="AE87" s="66"/>
      <c r="AG87" s="66"/>
      <c r="AI87" s="66">
        <v>18</v>
      </c>
      <c r="AJ87" s="24">
        <v>13</v>
      </c>
      <c r="AK87" s="66"/>
      <c r="AM87" s="66">
        <v>30</v>
      </c>
      <c r="AN87" s="24">
        <v>1</v>
      </c>
      <c r="AO87" s="66">
        <v>8</v>
      </c>
      <c r="AP87" s="24">
        <v>32</v>
      </c>
      <c r="AQ87" s="66"/>
      <c r="AS87" s="66"/>
      <c r="AW87" s="70">
        <v>31</v>
      </c>
      <c r="AY87" s="70"/>
      <c r="BA87" s="66">
        <f t="shared" si="6"/>
        <v>60</v>
      </c>
      <c r="BB87" s="66">
        <f t="shared" si="7"/>
        <v>0</v>
      </c>
      <c r="BC87" s="6">
        <f t="shared" si="8"/>
        <v>0</v>
      </c>
      <c r="BD87" s="6">
        <f t="shared" si="9"/>
        <v>1</v>
      </c>
      <c r="BE87" s="66">
        <f t="shared" si="10"/>
        <v>59</v>
      </c>
      <c r="BF87" s="28">
        <f t="shared" si="11"/>
        <v>0</v>
      </c>
    </row>
    <row r="88" spans="1:58" ht="15">
      <c r="A88" s="49" t="s">
        <v>237</v>
      </c>
      <c r="B88" s="73" t="s">
        <v>167</v>
      </c>
      <c r="C88" s="29">
        <v>42</v>
      </c>
      <c r="E88" s="66"/>
      <c r="G88" s="66"/>
      <c r="I88" s="66"/>
      <c r="K88" s="66"/>
      <c r="M88" s="29">
        <v>46</v>
      </c>
      <c r="O88" s="70">
        <v>45</v>
      </c>
      <c r="Q88" s="70"/>
      <c r="S88" s="70"/>
      <c r="U88" s="70"/>
      <c r="W88" s="70"/>
      <c r="Y88" s="70"/>
      <c r="AA88" s="70" t="s">
        <v>7</v>
      </c>
      <c r="AC88" s="70"/>
      <c r="AE88" s="66">
        <v>23</v>
      </c>
      <c r="AF88" s="24">
        <v>8</v>
      </c>
      <c r="AG88" s="66"/>
      <c r="AI88" s="66"/>
      <c r="AK88" s="66"/>
      <c r="AM88" s="66"/>
      <c r="AO88" s="66"/>
      <c r="AQ88" s="70" t="s">
        <v>7</v>
      </c>
      <c r="AS88" s="66"/>
      <c r="AU88" s="70">
        <v>36</v>
      </c>
      <c r="AW88" s="70"/>
      <c r="AY88" s="70"/>
      <c r="BA88" s="66">
        <f t="shared" si="6"/>
        <v>8</v>
      </c>
      <c r="BB88" s="66">
        <f t="shared" si="7"/>
        <v>8</v>
      </c>
      <c r="BC88" s="6">
        <f t="shared" si="8"/>
        <v>0</v>
      </c>
      <c r="BD88" s="6">
        <f t="shared" si="9"/>
        <v>0</v>
      </c>
      <c r="BE88" s="66">
        <f t="shared" si="10"/>
        <v>0</v>
      </c>
      <c r="BF88" s="28">
        <f t="shared" si="11"/>
        <v>0</v>
      </c>
    </row>
    <row r="89" spans="1:58" ht="15">
      <c r="A89" s="49" t="s">
        <v>199</v>
      </c>
      <c r="B89" s="73" t="s">
        <v>5</v>
      </c>
      <c r="C89" s="66">
        <v>27</v>
      </c>
      <c r="D89" s="5">
        <v>4</v>
      </c>
      <c r="E89" s="66"/>
      <c r="G89" s="66"/>
      <c r="I89" s="70"/>
      <c r="K89" s="70"/>
      <c r="M89" s="70"/>
      <c r="O89" s="66">
        <v>24</v>
      </c>
      <c r="Q89" s="66"/>
      <c r="S89" s="66"/>
      <c r="U89" s="66"/>
      <c r="W89" s="66"/>
      <c r="Y89" s="66"/>
      <c r="AA89" s="66">
        <v>28</v>
      </c>
      <c r="AB89" s="24">
        <v>3</v>
      </c>
      <c r="AC89" s="66"/>
      <c r="AE89" s="70">
        <v>36</v>
      </c>
      <c r="AG89" s="70"/>
      <c r="AI89" s="70"/>
      <c r="AK89" s="70">
        <v>36</v>
      </c>
      <c r="AM89" s="70"/>
      <c r="AO89" s="70"/>
      <c r="AQ89" s="66" t="s">
        <v>19</v>
      </c>
      <c r="AR89" s="65"/>
      <c r="AS89" s="70"/>
      <c r="AU89" s="70">
        <v>40</v>
      </c>
      <c r="AW89" s="70"/>
      <c r="AY89" s="70"/>
      <c r="BA89" s="66">
        <f t="shared" si="6"/>
        <v>7</v>
      </c>
      <c r="BB89" s="66">
        <f t="shared" si="7"/>
        <v>7</v>
      </c>
      <c r="BC89" s="6">
        <f t="shared" si="8"/>
        <v>0</v>
      </c>
      <c r="BD89" s="6">
        <f t="shared" si="9"/>
        <v>0</v>
      </c>
      <c r="BE89" s="66">
        <f t="shared" si="10"/>
        <v>0</v>
      </c>
      <c r="BF89" s="28">
        <f t="shared" si="11"/>
        <v>0</v>
      </c>
    </row>
    <row r="90" spans="1:58" ht="15">
      <c r="A90" s="68" t="s">
        <v>278</v>
      </c>
      <c r="B90" s="73" t="s">
        <v>9</v>
      </c>
      <c r="C90" s="66"/>
      <c r="E90" s="66">
        <v>11</v>
      </c>
      <c r="F90" s="5">
        <v>24</v>
      </c>
      <c r="G90" s="29">
        <v>33</v>
      </c>
      <c r="I90" s="66"/>
      <c r="K90" s="66"/>
      <c r="M90" s="66"/>
      <c r="O90" s="66"/>
      <c r="Q90" s="70">
        <v>41</v>
      </c>
      <c r="S90" s="70">
        <v>44</v>
      </c>
      <c r="U90" s="70"/>
      <c r="W90" s="66">
        <v>18</v>
      </c>
      <c r="X90" s="24">
        <v>13</v>
      </c>
      <c r="Y90" s="66"/>
      <c r="AA90" s="66"/>
      <c r="AC90" s="66"/>
      <c r="AE90" s="66"/>
      <c r="AG90" s="66"/>
      <c r="AI90" s="66">
        <v>21</v>
      </c>
      <c r="AJ90" s="24">
        <v>10</v>
      </c>
      <c r="AK90" s="66"/>
      <c r="AM90" s="70" t="s">
        <v>331</v>
      </c>
      <c r="AO90" s="66"/>
      <c r="AQ90" s="66"/>
      <c r="AS90" s="66"/>
      <c r="BA90" s="66">
        <f t="shared" si="6"/>
        <v>47</v>
      </c>
      <c r="BB90" s="66">
        <f t="shared" si="7"/>
        <v>0</v>
      </c>
      <c r="BC90" s="6">
        <f t="shared" si="8"/>
        <v>0</v>
      </c>
      <c r="BD90" s="6">
        <f t="shared" si="9"/>
        <v>0</v>
      </c>
      <c r="BE90" s="66">
        <f t="shared" si="10"/>
        <v>47</v>
      </c>
      <c r="BF90" s="28">
        <f t="shared" si="11"/>
        <v>0</v>
      </c>
    </row>
    <row r="91" spans="1:58" ht="15">
      <c r="A91" s="68" t="s">
        <v>531</v>
      </c>
      <c r="B91" s="68" t="s">
        <v>17</v>
      </c>
      <c r="C91" s="66"/>
      <c r="E91" s="66"/>
      <c r="G91" s="66"/>
      <c r="I91" s="66"/>
      <c r="K91" s="66"/>
      <c r="M91" s="66"/>
      <c r="O91" s="66"/>
      <c r="Q91" s="66"/>
      <c r="S91" s="66"/>
      <c r="U91" s="66"/>
      <c r="W91" s="66"/>
      <c r="Y91" s="66"/>
      <c r="AA91" s="70">
        <v>61</v>
      </c>
      <c r="AC91" s="70"/>
      <c r="AE91" s="70"/>
      <c r="AG91" s="70"/>
      <c r="AI91" s="70"/>
      <c r="AK91" s="70"/>
      <c r="AM91" s="70"/>
      <c r="AO91" s="70"/>
      <c r="AQ91" s="70"/>
      <c r="AS91" s="70"/>
      <c r="AU91" s="70"/>
      <c r="AW91" s="70"/>
      <c r="AY91" s="70"/>
      <c r="BA91" s="66">
        <f t="shared" si="6"/>
        <v>0</v>
      </c>
      <c r="BB91" s="66">
        <f t="shared" si="7"/>
        <v>0</v>
      </c>
      <c r="BC91" s="6">
        <f t="shared" si="8"/>
        <v>0</v>
      </c>
      <c r="BD91" s="6">
        <f t="shared" si="9"/>
        <v>0</v>
      </c>
      <c r="BE91" s="66">
        <f t="shared" si="10"/>
        <v>0</v>
      </c>
      <c r="BF91" s="28">
        <f t="shared" si="11"/>
        <v>0</v>
      </c>
    </row>
    <row r="92" spans="1:58" ht="15">
      <c r="A92" s="49" t="s">
        <v>189</v>
      </c>
      <c r="B92" s="73" t="s">
        <v>165</v>
      </c>
      <c r="C92" s="29">
        <v>39</v>
      </c>
      <c r="E92" s="66"/>
      <c r="G92" s="66"/>
      <c r="I92" s="70"/>
      <c r="K92" s="70"/>
      <c r="M92" s="70"/>
      <c r="O92" s="70">
        <v>33</v>
      </c>
      <c r="Q92" s="70"/>
      <c r="S92" s="70"/>
      <c r="U92" s="70"/>
      <c r="W92" s="70"/>
      <c r="Y92" s="70"/>
      <c r="AA92" s="70">
        <v>34</v>
      </c>
      <c r="AC92" s="70"/>
      <c r="AE92" s="66">
        <v>11</v>
      </c>
      <c r="AF92" s="24">
        <v>24</v>
      </c>
      <c r="AG92" s="66"/>
      <c r="AI92" s="66"/>
      <c r="AK92" s="70" t="s">
        <v>7</v>
      </c>
      <c r="AM92" s="70"/>
      <c r="AO92" s="70"/>
      <c r="AQ92" s="66">
        <v>26</v>
      </c>
      <c r="AR92" s="24">
        <v>5</v>
      </c>
      <c r="AS92" s="70"/>
      <c r="AU92" s="66">
        <v>20</v>
      </c>
      <c r="AV92" s="65">
        <v>11</v>
      </c>
      <c r="BA92" s="66">
        <f t="shared" si="6"/>
        <v>40</v>
      </c>
      <c r="BB92" s="66">
        <f t="shared" si="7"/>
        <v>40</v>
      </c>
      <c r="BC92" s="6">
        <f t="shared" si="8"/>
        <v>0</v>
      </c>
      <c r="BD92" s="6">
        <f t="shared" si="9"/>
        <v>0</v>
      </c>
      <c r="BE92" s="66">
        <f t="shared" si="10"/>
        <v>0</v>
      </c>
      <c r="BF92" s="28">
        <f t="shared" si="11"/>
        <v>0</v>
      </c>
    </row>
    <row r="93" spans="1:58" ht="15">
      <c r="A93" s="68" t="s">
        <v>279</v>
      </c>
      <c r="B93" s="73" t="s">
        <v>10</v>
      </c>
      <c r="C93" s="23"/>
      <c r="E93" s="66">
        <v>23</v>
      </c>
      <c r="F93" s="5">
        <v>8</v>
      </c>
      <c r="G93" s="27">
        <v>6</v>
      </c>
      <c r="H93" s="5">
        <v>40</v>
      </c>
      <c r="I93" s="27">
        <v>4</v>
      </c>
      <c r="J93" s="5">
        <v>50</v>
      </c>
      <c r="K93" s="29">
        <v>37</v>
      </c>
      <c r="M93" s="29"/>
      <c r="O93" s="29"/>
      <c r="Q93" s="66">
        <v>27</v>
      </c>
      <c r="R93" s="15">
        <v>4</v>
      </c>
      <c r="S93" s="66">
        <v>22</v>
      </c>
      <c r="T93" s="15">
        <v>9</v>
      </c>
      <c r="U93" s="70" t="s">
        <v>7</v>
      </c>
      <c r="W93" s="66">
        <v>3</v>
      </c>
      <c r="X93" s="24">
        <v>60</v>
      </c>
      <c r="Y93" s="66"/>
      <c r="AA93" s="66"/>
      <c r="AC93" s="70" t="s">
        <v>7</v>
      </c>
      <c r="AE93" s="70" t="s">
        <v>7</v>
      </c>
      <c r="AG93" s="27">
        <v>4</v>
      </c>
      <c r="AH93" s="24">
        <v>50</v>
      </c>
      <c r="AI93" s="66">
        <v>7</v>
      </c>
      <c r="AJ93" s="24">
        <v>36</v>
      </c>
      <c r="AK93" s="66"/>
      <c r="AM93" s="66">
        <v>11</v>
      </c>
      <c r="AN93" s="24">
        <v>24</v>
      </c>
      <c r="AO93" s="66">
        <v>6</v>
      </c>
      <c r="AP93" s="24">
        <v>40</v>
      </c>
      <c r="AQ93" s="70">
        <v>60</v>
      </c>
      <c r="AS93" s="66">
        <v>6</v>
      </c>
      <c r="AT93" s="24">
        <v>40</v>
      </c>
      <c r="AW93" s="66">
        <v>17</v>
      </c>
      <c r="AX93" s="65">
        <v>14</v>
      </c>
      <c r="AY93" s="66">
        <v>9</v>
      </c>
      <c r="AZ93" s="65">
        <v>29</v>
      </c>
      <c r="BA93" s="66">
        <f t="shared" si="6"/>
        <v>404</v>
      </c>
      <c r="BB93" s="66">
        <f t="shared" si="7"/>
        <v>0</v>
      </c>
      <c r="BC93" s="6">
        <f t="shared" si="8"/>
        <v>0</v>
      </c>
      <c r="BD93" s="6">
        <f t="shared" si="9"/>
        <v>118</v>
      </c>
      <c r="BE93" s="66">
        <f t="shared" si="10"/>
        <v>167</v>
      </c>
      <c r="BF93" s="28">
        <f t="shared" si="11"/>
        <v>119</v>
      </c>
    </row>
    <row r="94" spans="1:58" ht="15">
      <c r="A94" s="68" t="s">
        <v>281</v>
      </c>
      <c r="B94" s="73" t="s">
        <v>8</v>
      </c>
      <c r="C94" s="66"/>
      <c r="E94" s="66">
        <v>7</v>
      </c>
      <c r="F94" s="5">
        <v>36</v>
      </c>
      <c r="G94" s="27">
        <v>2</v>
      </c>
      <c r="H94" s="5">
        <v>80</v>
      </c>
      <c r="I94" s="27">
        <v>23</v>
      </c>
      <c r="J94" s="5">
        <v>8</v>
      </c>
      <c r="K94" s="66" t="s">
        <v>19</v>
      </c>
      <c r="M94" s="66">
        <v>4</v>
      </c>
      <c r="N94" s="5">
        <v>50</v>
      </c>
      <c r="O94" s="66"/>
      <c r="Q94" s="66">
        <v>8</v>
      </c>
      <c r="R94" s="15">
        <v>32</v>
      </c>
      <c r="S94" s="66">
        <v>9</v>
      </c>
      <c r="T94" s="15">
        <v>29</v>
      </c>
      <c r="U94" s="66">
        <v>26</v>
      </c>
      <c r="V94" s="15">
        <v>5</v>
      </c>
      <c r="W94" s="66"/>
      <c r="Y94" s="66">
        <v>9</v>
      </c>
      <c r="Z94" s="24">
        <v>15</v>
      </c>
      <c r="AA94" s="66"/>
      <c r="AC94" s="66">
        <v>13</v>
      </c>
      <c r="AD94" s="24">
        <v>20</v>
      </c>
      <c r="AE94" s="66"/>
      <c r="AG94" s="27">
        <v>2</v>
      </c>
      <c r="AH94" s="24">
        <v>80</v>
      </c>
      <c r="AI94" s="66">
        <v>3</v>
      </c>
      <c r="AJ94" s="24">
        <v>60</v>
      </c>
      <c r="AK94" s="66"/>
      <c r="AM94" s="66">
        <v>25</v>
      </c>
      <c r="AN94" s="24">
        <v>6</v>
      </c>
      <c r="AO94" s="66">
        <v>20</v>
      </c>
      <c r="AP94" s="24">
        <v>11</v>
      </c>
      <c r="AQ94" s="70">
        <v>53</v>
      </c>
      <c r="AS94" s="66">
        <v>8</v>
      </c>
      <c r="AT94" s="24">
        <v>32</v>
      </c>
      <c r="BA94" s="66">
        <f t="shared" si="6"/>
        <v>464</v>
      </c>
      <c r="BB94" s="66">
        <f t="shared" si="7"/>
        <v>0</v>
      </c>
      <c r="BC94" s="6">
        <f t="shared" si="8"/>
        <v>75</v>
      </c>
      <c r="BD94" s="6">
        <f t="shared" si="9"/>
        <v>126</v>
      </c>
      <c r="BE94" s="66">
        <f t="shared" si="10"/>
        <v>136</v>
      </c>
      <c r="BF94" s="28">
        <f t="shared" si="11"/>
        <v>112</v>
      </c>
    </row>
    <row r="95" spans="1:58" ht="15">
      <c r="A95" s="49" t="s">
        <v>202</v>
      </c>
      <c r="B95" s="73" t="s">
        <v>15</v>
      </c>
      <c r="C95" s="29">
        <v>34</v>
      </c>
      <c r="E95" s="29" t="s">
        <v>331</v>
      </c>
      <c r="G95" s="29">
        <v>34</v>
      </c>
      <c r="I95" s="27">
        <v>14</v>
      </c>
      <c r="J95" s="5">
        <v>18</v>
      </c>
      <c r="K95" s="66">
        <v>2</v>
      </c>
      <c r="L95" s="5">
        <v>80</v>
      </c>
      <c r="M95" s="66">
        <v>10</v>
      </c>
      <c r="N95" s="5">
        <v>26</v>
      </c>
      <c r="O95" s="66">
        <v>17</v>
      </c>
      <c r="P95" s="5">
        <v>14</v>
      </c>
      <c r="Q95" s="66">
        <v>29</v>
      </c>
      <c r="R95" s="15">
        <v>2</v>
      </c>
      <c r="S95" s="66"/>
      <c r="U95" s="66">
        <v>17</v>
      </c>
      <c r="V95" s="15">
        <v>14</v>
      </c>
      <c r="W95" s="66"/>
      <c r="Y95" s="66">
        <v>9</v>
      </c>
      <c r="Z95" s="24">
        <v>15</v>
      </c>
      <c r="AA95" s="66">
        <v>21</v>
      </c>
      <c r="AB95" s="24">
        <v>10</v>
      </c>
      <c r="AC95" s="66">
        <v>6</v>
      </c>
      <c r="AD95" s="24">
        <v>40</v>
      </c>
      <c r="AE95" s="70" t="s">
        <v>354</v>
      </c>
      <c r="AG95" s="27">
        <v>8</v>
      </c>
      <c r="AH95" s="24">
        <v>32</v>
      </c>
      <c r="AI95" s="70">
        <v>39</v>
      </c>
      <c r="AK95" s="66">
        <v>20</v>
      </c>
      <c r="AL95" s="24">
        <v>11</v>
      </c>
      <c r="AM95" s="66">
        <v>20</v>
      </c>
      <c r="AN95" s="24">
        <v>11</v>
      </c>
      <c r="AO95" s="70">
        <v>38</v>
      </c>
      <c r="AQ95" s="70">
        <v>37</v>
      </c>
      <c r="AS95" s="66">
        <v>4</v>
      </c>
      <c r="AT95" s="24">
        <v>50</v>
      </c>
      <c r="AU95" s="70" t="s">
        <v>7</v>
      </c>
      <c r="AW95" s="70">
        <v>53</v>
      </c>
      <c r="AY95" s="66">
        <v>4</v>
      </c>
      <c r="AZ95" s="65">
        <v>50</v>
      </c>
      <c r="BA95" s="66">
        <f t="shared" si="6"/>
        <v>373</v>
      </c>
      <c r="BB95" s="66">
        <f t="shared" si="7"/>
        <v>35</v>
      </c>
      <c r="BC95" s="6">
        <f t="shared" si="8"/>
        <v>160</v>
      </c>
      <c r="BD95" s="6">
        <f t="shared" si="9"/>
        <v>31</v>
      </c>
      <c r="BE95" s="66">
        <f t="shared" si="10"/>
        <v>0</v>
      </c>
      <c r="BF95" s="28">
        <f t="shared" si="11"/>
        <v>132</v>
      </c>
    </row>
    <row r="96" spans="1:58" ht="15">
      <c r="A96" s="49" t="s">
        <v>177</v>
      </c>
      <c r="B96" s="73" t="s">
        <v>9</v>
      </c>
      <c r="C96" s="29" t="s">
        <v>7</v>
      </c>
      <c r="E96" s="66"/>
      <c r="G96" s="66"/>
      <c r="I96" s="66"/>
      <c r="K96" s="66"/>
      <c r="M96" s="66"/>
      <c r="O96" s="66" t="s">
        <v>19</v>
      </c>
      <c r="Q96" s="66"/>
      <c r="S96" s="66"/>
      <c r="U96" s="66"/>
      <c r="W96" s="66"/>
      <c r="Y96" s="66"/>
      <c r="AA96" s="70">
        <v>33</v>
      </c>
      <c r="AC96" s="70">
        <v>57</v>
      </c>
      <c r="AE96" s="66">
        <v>5</v>
      </c>
      <c r="AF96" s="24">
        <v>45</v>
      </c>
      <c r="AG96" s="66"/>
      <c r="AI96" s="66"/>
      <c r="AK96" s="66">
        <v>4</v>
      </c>
      <c r="AL96" s="24">
        <v>50</v>
      </c>
      <c r="AM96" s="66"/>
      <c r="AO96" s="66"/>
      <c r="AQ96" s="66">
        <v>17</v>
      </c>
      <c r="AR96" s="24">
        <v>14</v>
      </c>
      <c r="AS96" s="66"/>
      <c r="AU96" s="66">
        <v>14</v>
      </c>
      <c r="AV96" s="65">
        <v>18</v>
      </c>
      <c r="BA96" s="66">
        <f t="shared" si="6"/>
        <v>127</v>
      </c>
      <c r="BB96" s="66">
        <f t="shared" si="7"/>
        <v>127</v>
      </c>
      <c r="BC96" s="6">
        <f t="shared" si="8"/>
        <v>0</v>
      </c>
      <c r="BD96" s="6">
        <f t="shared" si="9"/>
        <v>0</v>
      </c>
      <c r="BE96" s="66">
        <f t="shared" si="10"/>
        <v>0</v>
      </c>
      <c r="BF96" s="28">
        <f t="shared" si="11"/>
        <v>0</v>
      </c>
    </row>
    <row r="97" spans="1:58" ht="15">
      <c r="A97" s="68" t="s">
        <v>280</v>
      </c>
      <c r="B97" s="73" t="s">
        <v>3</v>
      </c>
      <c r="C97" s="66"/>
      <c r="E97" s="29">
        <v>64</v>
      </c>
      <c r="G97" s="27">
        <v>7</v>
      </c>
      <c r="H97" s="5">
        <v>36</v>
      </c>
      <c r="I97" s="27">
        <v>28</v>
      </c>
      <c r="J97" s="5">
        <v>3</v>
      </c>
      <c r="K97" s="27"/>
      <c r="M97" s="27"/>
      <c r="O97" s="27"/>
      <c r="Q97" s="66">
        <v>17</v>
      </c>
      <c r="R97" s="15">
        <v>14</v>
      </c>
      <c r="S97" s="66">
        <v>7</v>
      </c>
      <c r="T97" s="15">
        <v>36</v>
      </c>
      <c r="U97" s="66"/>
      <c r="W97" s="66"/>
      <c r="Y97" s="66"/>
      <c r="AA97" s="66"/>
      <c r="AC97" s="66"/>
      <c r="AE97" s="66"/>
      <c r="AG97" s="38" t="s">
        <v>470</v>
      </c>
      <c r="AI97" s="70" t="s">
        <v>333</v>
      </c>
      <c r="AK97" s="70"/>
      <c r="AM97" s="70"/>
      <c r="AO97" s="70"/>
      <c r="AQ97" s="70"/>
      <c r="AS97" s="70"/>
      <c r="AU97" s="70"/>
      <c r="AW97" s="66">
        <v>24</v>
      </c>
      <c r="AX97" s="65">
        <v>7</v>
      </c>
      <c r="BA97" s="66">
        <f t="shared" si="6"/>
        <v>96</v>
      </c>
      <c r="BB97" s="66">
        <f t="shared" si="7"/>
        <v>0</v>
      </c>
      <c r="BC97" s="6">
        <f t="shared" si="8"/>
        <v>0</v>
      </c>
      <c r="BD97" s="6">
        <f t="shared" si="9"/>
        <v>53</v>
      </c>
      <c r="BE97" s="66">
        <f t="shared" si="10"/>
        <v>43</v>
      </c>
      <c r="BF97" s="28">
        <f t="shared" si="11"/>
        <v>0</v>
      </c>
    </row>
    <row r="98" spans="1:58" ht="15">
      <c r="A98" s="49" t="s">
        <v>417</v>
      </c>
      <c r="B98" s="49" t="s">
        <v>14</v>
      </c>
      <c r="C98" s="66"/>
      <c r="E98" s="66"/>
      <c r="G98" s="66"/>
      <c r="I98" s="66"/>
      <c r="K98" s="29">
        <v>46</v>
      </c>
      <c r="M98" s="29">
        <v>33</v>
      </c>
      <c r="O98" s="29"/>
      <c r="Q98" s="29"/>
      <c r="S98" s="29"/>
      <c r="U98" s="70">
        <v>40</v>
      </c>
      <c r="W98" s="70"/>
      <c r="Y98" s="70"/>
      <c r="AA98" s="70"/>
      <c r="AC98" s="70" t="s">
        <v>7</v>
      </c>
      <c r="AE98" s="70"/>
      <c r="AG98" s="70"/>
      <c r="AI98" s="70"/>
      <c r="AK98" s="70"/>
      <c r="AM98" s="70"/>
      <c r="AO98" s="70"/>
      <c r="AQ98" s="70"/>
      <c r="AS98" s="70"/>
      <c r="AU98" s="70">
        <v>47</v>
      </c>
      <c r="AW98" s="70"/>
      <c r="AY98" s="70"/>
      <c r="BA98" s="66">
        <f t="shared" si="6"/>
        <v>0</v>
      </c>
      <c r="BB98" s="66">
        <f t="shared" si="7"/>
        <v>0</v>
      </c>
      <c r="BC98" s="6">
        <f t="shared" si="8"/>
        <v>0</v>
      </c>
      <c r="BD98" s="6">
        <f t="shared" si="9"/>
        <v>0</v>
      </c>
      <c r="BE98" s="66">
        <f t="shared" si="10"/>
        <v>0</v>
      </c>
      <c r="BF98" s="28">
        <f t="shared" si="11"/>
        <v>0</v>
      </c>
    </row>
    <row r="99" spans="1:58" ht="15">
      <c r="A99" s="68" t="s">
        <v>282</v>
      </c>
      <c r="B99" s="73" t="s">
        <v>14</v>
      </c>
      <c r="C99" s="23"/>
      <c r="D99" s="65"/>
      <c r="E99" s="66">
        <v>27</v>
      </c>
      <c r="F99" s="65">
        <v>4</v>
      </c>
      <c r="G99" s="27">
        <v>25</v>
      </c>
      <c r="H99" s="65">
        <v>6</v>
      </c>
      <c r="I99" s="29">
        <v>32</v>
      </c>
      <c r="J99" s="65"/>
      <c r="K99" s="29"/>
      <c r="L99" s="65"/>
      <c r="M99" s="29"/>
      <c r="N99" s="65"/>
      <c r="O99" s="29"/>
      <c r="P99" s="65"/>
      <c r="Q99" s="66">
        <v>22</v>
      </c>
      <c r="R99" s="65">
        <v>9</v>
      </c>
      <c r="S99" s="70">
        <v>34</v>
      </c>
      <c r="T99" s="65"/>
      <c r="U99" s="70"/>
      <c r="V99" s="65"/>
      <c r="W99" s="66">
        <v>15</v>
      </c>
      <c r="X99" s="65">
        <v>16</v>
      </c>
      <c r="Y99" s="66"/>
      <c r="Z99" s="65"/>
      <c r="AA99" s="66"/>
      <c r="AB99" s="65"/>
      <c r="AC99" s="66"/>
      <c r="AD99" s="65"/>
      <c r="AE99" s="66"/>
      <c r="AF99" s="65"/>
      <c r="AG99" s="37" t="s">
        <v>470</v>
      </c>
      <c r="AH99" s="65"/>
      <c r="AI99" s="66">
        <v>4</v>
      </c>
      <c r="AJ99" s="65">
        <v>50</v>
      </c>
      <c r="AK99" s="66"/>
      <c r="AL99" s="65"/>
      <c r="AM99" s="70" t="s">
        <v>333</v>
      </c>
      <c r="AN99" s="65"/>
      <c r="AO99" s="66">
        <v>23</v>
      </c>
      <c r="AP99" s="65">
        <v>8</v>
      </c>
      <c r="AQ99" s="66"/>
      <c r="AR99" s="65"/>
      <c r="AS99" s="66"/>
      <c r="AT99" s="65"/>
      <c r="AW99" s="66">
        <v>13</v>
      </c>
      <c r="AX99" s="65">
        <v>20</v>
      </c>
      <c r="BA99" s="66">
        <f t="shared" si="6"/>
        <v>113</v>
      </c>
      <c r="BB99" s="66">
        <f t="shared" si="7"/>
        <v>0</v>
      </c>
      <c r="BC99" s="6">
        <f t="shared" si="8"/>
        <v>0</v>
      </c>
      <c r="BD99" s="6">
        <f t="shared" si="9"/>
        <v>15</v>
      </c>
      <c r="BE99" s="66">
        <f t="shared" si="10"/>
        <v>98</v>
      </c>
      <c r="BF99" s="28">
        <f t="shared" si="11"/>
        <v>0</v>
      </c>
    </row>
    <row r="100" spans="1:58" ht="15">
      <c r="A100" s="49" t="s">
        <v>239</v>
      </c>
      <c r="B100" s="73" t="s">
        <v>11</v>
      </c>
      <c r="C100" s="29" t="s">
        <v>7</v>
      </c>
      <c r="E100" s="66"/>
      <c r="G100" s="66"/>
      <c r="I100" s="66"/>
      <c r="K100" s="66">
        <v>23</v>
      </c>
      <c r="L100" s="5">
        <v>8</v>
      </c>
      <c r="M100" s="29">
        <v>32</v>
      </c>
      <c r="O100" s="29"/>
      <c r="Q100" s="29"/>
      <c r="S100" s="29"/>
      <c r="U100" s="70" t="s">
        <v>7</v>
      </c>
      <c r="W100" s="70"/>
      <c r="Y100" s="70"/>
      <c r="AA100" s="70"/>
      <c r="AC100" s="70">
        <v>42</v>
      </c>
      <c r="AE100" s="70"/>
      <c r="AG100" s="27">
        <v>24</v>
      </c>
      <c r="AH100" s="24">
        <v>7</v>
      </c>
      <c r="AI100" s="27"/>
      <c r="AK100" s="27"/>
      <c r="AM100" s="27"/>
      <c r="AO100" s="27"/>
      <c r="AQ100" s="27"/>
      <c r="AS100" s="27"/>
      <c r="AT100" s="65"/>
      <c r="AU100" s="27"/>
      <c r="AW100" s="27"/>
      <c r="AY100" s="70">
        <v>37</v>
      </c>
      <c r="BA100" s="66">
        <f t="shared" si="6"/>
        <v>15</v>
      </c>
      <c r="BB100" s="66">
        <f t="shared" si="7"/>
        <v>0</v>
      </c>
      <c r="BC100" s="6">
        <f t="shared" si="8"/>
        <v>8</v>
      </c>
      <c r="BD100" s="6">
        <f t="shared" si="9"/>
        <v>0</v>
      </c>
      <c r="BE100" s="66">
        <f t="shared" si="10"/>
        <v>0</v>
      </c>
      <c r="BF100" s="28">
        <f t="shared" si="11"/>
        <v>7</v>
      </c>
    </row>
    <row r="101" spans="1:58" ht="15">
      <c r="A101" s="49" t="s">
        <v>408</v>
      </c>
      <c r="B101" s="49" t="s">
        <v>15</v>
      </c>
      <c r="C101" s="66"/>
      <c r="E101" s="66"/>
      <c r="G101" s="66"/>
      <c r="I101" s="66"/>
      <c r="K101" s="66">
        <v>10</v>
      </c>
      <c r="L101" s="5">
        <v>26</v>
      </c>
      <c r="M101" s="66">
        <v>18</v>
      </c>
      <c r="N101" s="5">
        <v>13</v>
      </c>
      <c r="O101" s="66"/>
      <c r="Q101" s="66"/>
      <c r="S101" s="66"/>
      <c r="U101" s="66">
        <v>25</v>
      </c>
      <c r="V101" s="15">
        <v>6</v>
      </c>
      <c r="W101" s="66"/>
      <c r="Y101" s="66"/>
      <c r="AA101" s="66"/>
      <c r="AC101" s="70">
        <v>59</v>
      </c>
      <c r="AE101" s="70"/>
      <c r="AG101" s="70"/>
      <c r="AI101" s="70"/>
      <c r="AK101" s="70"/>
      <c r="AM101" s="70"/>
      <c r="AO101" s="70"/>
      <c r="AQ101" s="70"/>
      <c r="AR101" s="65"/>
      <c r="AS101" s="70"/>
      <c r="AU101" s="70"/>
      <c r="AW101" s="70"/>
      <c r="AY101" s="70"/>
      <c r="BA101" s="66">
        <f t="shared" si="6"/>
        <v>45</v>
      </c>
      <c r="BB101" s="66">
        <f t="shared" si="7"/>
        <v>0</v>
      </c>
      <c r="BC101" s="6">
        <f t="shared" si="8"/>
        <v>45</v>
      </c>
      <c r="BD101" s="6">
        <f t="shared" si="9"/>
        <v>0</v>
      </c>
      <c r="BE101" s="66">
        <f t="shared" si="10"/>
        <v>0</v>
      </c>
      <c r="BF101" s="28">
        <f t="shared" si="11"/>
        <v>0</v>
      </c>
    </row>
    <row r="102" spans="1:58" ht="15">
      <c r="A102" s="49" t="s">
        <v>223</v>
      </c>
      <c r="B102" s="73" t="s">
        <v>11</v>
      </c>
      <c r="C102" s="29" t="s">
        <v>7</v>
      </c>
      <c r="E102" s="66"/>
      <c r="G102" s="66"/>
      <c r="I102" s="66"/>
      <c r="K102" s="29">
        <v>55</v>
      </c>
      <c r="M102" s="29"/>
      <c r="O102" s="70">
        <v>50</v>
      </c>
      <c r="Q102" s="70"/>
      <c r="S102" s="70"/>
      <c r="U102" s="70"/>
      <c r="W102" s="70"/>
      <c r="Y102" s="70"/>
      <c r="AA102" s="70" t="s">
        <v>7</v>
      </c>
      <c r="AC102" s="70"/>
      <c r="AE102" s="70">
        <v>34</v>
      </c>
      <c r="AG102" s="70"/>
      <c r="AI102" s="70"/>
      <c r="AK102" s="70"/>
      <c r="AM102" s="70"/>
      <c r="AO102" s="70"/>
      <c r="AQ102" s="66">
        <v>12</v>
      </c>
      <c r="AR102" s="24">
        <v>22</v>
      </c>
      <c r="AS102" s="70"/>
      <c r="AU102" s="66">
        <v>13</v>
      </c>
      <c r="AV102" s="65">
        <v>20</v>
      </c>
      <c r="BA102" s="66">
        <f t="shared" si="6"/>
        <v>42</v>
      </c>
      <c r="BB102" s="66">
        <f t="shared" si="7"/>
        <v>42</v>
      </c>
      <c r="BC102" s="6">
        <f t="shared" si="8"/>
        <v>0</v>
      </c>
      <c r="BD102" s="6">
        <f t="shared" si="9"/>
        <v>0</v>
      </c>
      <c r="BE102" s="66">
        <f t="shared" si="10"/>
        <v>0</v>
      </c>
      <c r="BF102" s="28">
        <f t="shared" si="11"/>
        <v>0</v>
      </c>
    </row>
    <row r="103" spans="1:58" ht="15">
      <c r="A103" s="68" t="s">
        <v>283</v>
      </c>
      <c r="B103" s="73" t="s">
        <v>13</v>
      </c>
      <c r="C103" s="23"/>
      <c r="E103" s="66">
        <v>29</v>
      </c>
      <c r="F103" s="5">
        <v>2</v>
      </c>
      <c r="G103" s="27">
        <v>26</v>
      </c>
      <c r="H103" s="5">
        <v>5</v>
      </c>
      <c r="I103" s="27">
        <v>20</v>
      </c>
      <c r="J103" s="5">
        <v>11</v>
      </c>
      <c r="K103" s="27"/>
      <c r="M103" s="27"/>
      <c r="O103" s="27"/>
      <c r="Q103" s="66">
        <v>2</v>
      </c>
      <c r="R103" s="15">
        <v>80</v>
      </c>
      <c r="S103" s="66">
        <v>10</v>
      </c>
      <c r="T103" s="15">
        <v>26</v>
      </c>
      <c r="U103" s="66"/>
      <c r="W103" s="66">
        <v>9</v>
      </c>
      <c r="X103" s="24">
        <v>29</v>
      </c>
      <c r="Y103" s="66"/>
      <c r="AA103" s="66"/>
      <c r="AC103" s="66"/>
      <c r="AE103" s="66"/>
      <c r="AG103" s="27" t="s">
        <v>19</v>
      </c>
      <c r="AI103" s="70" t="s">
        <v>333</v>
      </c>
      <c r="AK103" s="70"/>
      <c r="AM103" s="70"/>
      <c r="AO103" s="70"/>
      <c r="AQ103" s="70"/>
      <c r="AS103" s="70"/>
      <c r="AU103" s="70"/>
      <c r="AW103" s="70"/>
      <c r="AY103" s="70"/>
      <c r="BA103" s="66">
        <f t="shared" si="6"/>
        <v>153</v>
      </c>
      <c r="BB103" s="66">
        <f t="shared" si="7"/>
        <v>0</v>
      </c>
      <c r="BC103" s="6">
        <f t="shared" si="8"/>
        <v>0</v>
      </c>
      <c r="BD103" s="6">
        <f t="shared" si="9"/>
        <v>96</v>
      </c>
      <c r="BE103" s="66">
        <f t="shared" si="10"/>
        <v>57</v>
      </c>
      <c r="BF103" s="28">
        <f t="shared" si="11"/>
        <v>0</v>
      </c>
    </row>
    <row r="104" spans="1:58" ht="15">
      <c r="A104" s="49" t="s">
        <v>421</v>
      </c>
      <c r="B104" s="31" t="s">
        <v>398</v>
      </c>
      <c r="C104" s="66"/>
      <c r="E104" s="66"/>
      <c r="G104" s="66"/>
      <c r="I104" s="66"/>
      <c r="K104" s="29">
        <v>60</v>
      </c>
      <c r="M104" s="29"/>
      <c r="O104" s="29"/>
      <c r="Q104" s="29"/>
      <c r="S104" s="29"/>
      <c r="U104" s="29"/>
      <c r="W104" s="29"/>
      <c r="Y104" s="29"/>
      <c r="AA104" s="29"/>
      <c r="AC104" s="29"/>
      <c r="AE104" s="29"/>
      <c r="AG104" s="29"/>
      <c r="AI104" s="29"/>
      <c r="AK104" s="29"/>
      <c r="AM104" s="29"/>
      <c r="AO104" s="29"/>
      <c r="AQ104" s="29"/>
      <c r="AS104" s="29"/>
      <c r="AU104" s="29"/>
      <c r="AW104" s="29"/>
      <c r="AY104" s="29"/>
      <c r="BA104" s="66">
        <f t="shared" si="6"/>
        <v>0</v>
      </c>
      <c r="BB104" s="66">
        <f t="shared" si="7"/>
        <v>0</v>
      </c>
      <c r="BC104" s="6">
        <f t="shared" si="8"/>
        <v>0</v>
      </c>
      <c r="BD104" s="6">
        <f t="shared" si="9"/>
        <v>0</v>
      </c>
      <c r="BE104" s="66">
        <f t="shared" si="10"/>
        <v>0</v>
      </c>
      <c r="BF104" s="28">
        <f t="shared" si="11"/>
        <v>0</v>
      </c>
    </row>
    <row r="105" spans="1:58" ht="15">
      <c r="A105" s="68" t="s">
        <v>284</v>
      </c>
      <c r="B105" s="73" t="s">
        <v>14</v>
      </c>
      <c r="C105" s="66"/>
      <c r="E105" s="29">
        <v>53</v>
      </c>
      <c r="G105" s="66"/>
      <c r="I105" s="66"/>
      <c r="K105" s="66"/>
      <c r="M105" s="66"/>
      <c r="O105" s="66"/>
      <c r="Q105" s="66"/>
      <c r="S105" s="66"/>
      <c r="U105" s="66"/>
      <c r="W105" s="66"/>
      <c r="Y105" s="66"/>
      <c r="AA105" s="66"/>
      <c r="AC105" s="66"/>
      <c r="AE105" s="66"/>
      <c r="AG105" s="66"/>
      <c r="AI105" s="66"/>
      <c r="AK105" s="66"/>
      <c r="AM105" s="66"/>
      <c r="AO105" s="66"/>
      <c r="AQ105" s="66"/>
      <c r="AS105" s="66"/>
      <c r="BA105" s="66">
        <f t="shared" si="6"/>
        <v>0</v>
      </c>
      <c r="BB105" s="66">
        <f t="shared" si="7"/>
        <v>0</v>
      </c>
      <c r="BC105" s="6">
        <f t="shared" si="8"/>
        <v>0</v>
      </c>
      <c r="BD105" s="6">
        <f t="shared" si="9"/>
        <v>0</v>
      </c>
      <c r="BE105" s="66">
        <f t="shared" si="10"/>
        <v>0</v>
      </c>
      <c r="BF105" s="28">
        <f t="shared" si="11"/>
        <v>0</v>
      </c>
    </row>
    <row r="106" spans="1:58" ht="15">
      <c r="A106" s="68" t="s">
        <v>285</v>
      </c>
      <c r="B106" s="73" t="s">
        <v>10</v>
      </c>
      <c r="C106" s="66"/>
      <c r="E106" s="29">
        <v>39</v>
      </c>
      <c r="G106" s="29">
        <v>59</v>
      </c>
      <c r="I106" s="29">
        <v>37</v>
      </c>
      <c r="K106" s="29"/>
      <c r="M106" s="29"/>
      <c r="O106" s="29"/>
      <c r="Q106" s="29"/>
      <c r="S106" s="70">
        <v>40</v>
      </c>
      <c r="U106" s="70"/>
      <c r="W106" s="66">
        <v>24</v>
      </c>
      <c r="X106" s="24">
        <v>7</v>
      </c>
      <c r="Y106" s="66"/>
      <c r="AA106" s="66"/>
      <c r="AC106" s="66"/>
      <c r="AE106" s="66"/>
      <c r="AG106" s="27">
        <v>18</v>
      </c>
      <c r="AH106" s="24">
        <v>13</v>
      </c>
      <c r="AI106" s="66">
        <v>27</v>
      </c>
      <c r="AJ106" s="24">
        <v>4</v>
      </c>
      <c r="AK106" s="66"/>
      <c r="AM106" s="70" t="s">
        <v>333</v>
      </c>
      <c r="AO106" s="70" t="s">
        <v>333</v>
      </c>
      <c r="AQ106" s="66"/>
      <c r="AS106" s="66"/>
      <c r="BA106" s="66">
        <f t="shared" si="6"/>
        <v>24</v>
      </c>
      <c r="BB106" s="66">
        <f t="shared" si="7"/>
        <v>0</v>
      </c>
      <c r="BC106" s="6">
        <f t="shared" si="8"/>
        <v>0</v>
      </c>
      <c r="BD106" s="6">
        <f t="shared" si="9"/>
        <v>0</v>
      </c>
      <c r="BE106" s="66">
        <f t="shared" si="10"/>
        <v>11</v>
      </c>
      <c r="BF106" s="28">
        <f t="shared" si="11"/>
        <v>13</v>
      </c>
    </row>
    <row r="107" spans="1:58" ht="15">
      <c r="A107" s="68" t="s">
        <v>572</v>
      </c>
      <c r="B107" s="68" t="s">
        <v>17</v>
      </c>
      <c r="C107" s="66"/>
      <c r="E107" s="66"/>
      <c r="G107" s="66"/>
      <c r="I107" s="66"/>
      <c r="K107" s="66"/>
      <c r="M107" s="66"/>
      <c r="O107" s="66"/>
      <c r="Q107" s="66"/>
      <c r="S107" s="66"/>
      <c r="U107" s="66"/>
      <c r="W107" s="66"/>
      <c r="Y107" s="66"/>
      <c r="AA107" s="66"/>
      <c r="AC107" s="66"/>
      <c r="AE107" s="66"/>
      <c r="AG107" s="66"/>
      <c r="AI107" s="70">
        <v>46</v>
      </c>
      <c r="AK107" s="70"/>
      <c r="AM107" s="70"/>
      <c r="AO107" s="70"/>
      <c r="AQ107" s="70"/>
      <c r="AS107" s="70"/>
      <c r="AU107" s="70"/>
      <c r="AW107" s="70">
        <v>57</v>
      </c>
      <c r="AY107" s="70">
        <v>35</v>
      </c>
      <c r="BA107" s="66">
        <f t="shared" si="6"/>
        <v>0</v>
      </c>
      <c r="BB107" s="66">
        <f t="shared" si="7"/>
        <v>0</v>
      </c>
      <c r="BC107" s="6">
        <f t="shared" si="8"/>
        <v>0</v>
      </c>
      <c r="BD107" s="6">
        <f t="shared" si="9"/>
        <v>0</v>
      </c>
      <c r="BE107" s="66">
        <f t="shared" si="10"/>
        <v>0</v>
      </c>
      <c r="BF107" s="28">
        <f t="shared" si="11"/>
        <v>0</v>
      </c>
    </row>
    <row r="108" spans="1:58" ht="15">
      <c r="A108" s="68" t="s">
        <v>576</v>
      </c>
      <c r="B108" s="68" t="s">
        <v>13</v>
      </c>
      <c r="C108" s="66"/>
      <c r="E108" s="66"/>
      <c r="G108" s="66"/>
      <c r="I108" s="66"/>
      <c r="K108" s="66"/>
      <c r="M108" s="66"/>
      <c r="O108" s="66"/>
      <c r="Q108" s="66"/>
      <c r="S108" s="66"/>
      <c r="U108" s="66"/>
      <c r="W108" s="66"/>
      <c r="Y108" s="66"/>
      <c r="AA108" s="66"/>
      <c r="AC108" s="66"/>
      <c r="AE108" s="66"/>
      <c r="AG108" s="66"/>
      <c r="AI108" s="66"/>
      <c r="AK108" s="70" t="s">
        <v>7</v>
      </c>
      <c r="AM108" s="70"/>
      <c r="AO108" s="70"/>
      <c r="AQ108" s="70"/>
      <c r="AS108" s="70"/>
      <c r="AU108" s="70"/>
      <c r="AW108" s="70"/>
      <c r="AY108" s="70"/>
      <c r="BA108" s="66">
        <f t="shared" si="6"/>
        <v>0</v>
      </c>
      <c r="BB108" s="66">
        <f t="shared" si="7"/>
        <v>0</v>
      </c>
      <c r="BC108" s="6">
        <f t="shared" si="8"/>
        <v>0</v>
      </c>
      <c r="BD108" s="6">
        <f t="shared" si="9"/>
        <v>0</v>
      </c>
      <c r="BE108" s="66">
        <f t="shared" si="10"/>
        <v>0</v>
      </c>
      <c r="BF108" s="28">
        <f t="shared" si="11"/>
        <v>0</v>
      </c>
    </row>
    <row r="109" spans="1:58" ht="15">
      <c r="A109" s="49" t="s">
        <v>172</v>
      </c>
      <c r="B109" s="73" t="s">
        <v>110</v>
      </c>
      <c r="C109" s="66">
        <v>3</v>
      </c>
      <c r="D109" s="5">
        <v>60</v>
      </c>
      <c r="E109" s="66">
        <v>11</v>
      </c>
      <c r="F109" s="5">
        <v>24</v>
      </c>
      <c r="G109" s="27">
        <v>22</v>
      </c>
      <c r="H109" s="5">
        <v>9</v>
      </c>
      <c r="I109" s="27">
        <v>11</v>
      </c>
      <c r="J109" s="5">
        <v>24</v>
      </c>
      <c r="K109" s="66">
        <v>18</v>
      </c>
      <c r="L109" s="5">
        <v>13</v>
      </c>
      <c r="M109" s="66">
        <v>19</v>
      </c>
      <c r="N109" s="5">
        <v>12</v>
      </c>
      <c r="O109" s="66">
        <v>18</v>
      </c>
      <c r="P109" s="5">
        <v>13</v>
      </c>
      <c r="Q109" s="66">
        <v>18</v>
      </c>
      <c r="R109" s="15">
        <v>13</v>
      </c>
      <c r="S109" s="70">
        <v>48</v>
      </c>
      <c r="U109" s="66">
        <v>20</v>
      </c>
      <c r="V109" s="15">
        <v>11</v>
      </c>
      <c r="W109" s="66"/>
      <c r="Y109" s="66">
        <v>1</v>
      </c>
      <c r="Z109" s="24">
        <v>100</v>
      </c>
      <c r="AA109" s="66">
        <v>2</v>
      </c>
      <c r="AB109" s="24">
        <v>80</v>
      </c>
      <c r="AC109" s="66">
        <v>5</v>
      </c>
      <c r="AD109" s="24">
        <v>45</v>
      </c>
      <c r="AE109" s="66">
        <v>1</v>
      </c>
      <c r="AF109" s="24">
        <v>100</v>
      </c>
      <c r="AG109" s="27">
        <v>1</v>
      </c>
      <c r="AH109" s="24">
        <v>100</v>
      </c>
      <c r="AI109" s="66">
        <v>12</v>
      </c>
      <c r="AJ109" s="24">
        <v>22</v>
      </c>
      <c r="AK109" s="66">
        <v>1</v>
      </c>
      <c r="AL109" s="24">
        <v>100</v>
      </c>
      <c r="AM109" s="66">
        <v>1</v>
      </c>
      <c r="AN109" s="24">
        <v>100</v>
      </c>
      <c r="AO109" s="66">
        <v>11</v>
      </c>
      <c r="AP109" s="24">
        <v>24</v>
      </c>
      <c r="AQ109" s="66">
        <v>2</v>
      </c>
      <c r="AR109" s="24">
        <v>80</v>
      </c>
      <c r="AS109" s="66">
        <v>1</v>
      </c>
      <c r="AT109" s="24">
        <v>100</v>
      </c>
      <c r="AU109" s="66">
        <v>5</v>
      </c>
      <c r="AV109" s="65">
        <v>45</v>
      </c>
      <c r="AW109" s="66">
        <v>28</v>
      </c>
      <c r="AX109" s="65">
        <v>3</v>
      </c>
      <c r="AY109" s="66">
        <v>1</v>
      </c>
      <c r="AZ109" s="65">
        <v>100</v>
      </c>
      <c r="BA109" s="66">
        <f t="shared" si="6"/>
        <v>1178</v>
      </c>
      <c r="BB109" s="66">
        <f t="shared" si="7"/>
        <v>478</v>
      </c>
      <c r="BC109" s="6">
        <f t="shared" si="8"/>
        <v>81</v>
      </c>
      <c r="BD109" s="6">
        <f t="shared" si="9"/>
        <v>146</v>
      </c>
      <c r="BE109" s="66">
        <f t="shared" si="10"/>
        <v>73</v>
      </c>
      <c r="BF109" s="28">
        <f t="shared" si="11"/>
        <v>300</v>
      </c>
    </row>
    <row r="110" spans="1:58" ht="15">
      <c r="A110" s="30" t="s">
        <v>247</v>
      </c>
      <c r="B110" s="73" t="s">
        <v>4</v>
      </c>
      <c r="C110" s="29">
        <v>47</v>
      </c>
      <c r="E110" s="66"/>
      <c r="G110" s="66"/>
      <c r="I110" s="66"/>
      <c r="K110" s="66"/>
      <c r="M110" s="66"/>
      <c r="O110" s="66"/>
      <c r="Q110" s="66"/>
      <c r="S110" s="66"/>
      <c r="U110" s="66"/>
      <c r="W110" s="66"/>
      <c r="Y110" s="66"/>
      <c r="AA110" s="66"/>
      <c r="AC110" s="66"/>
      <c r="AE110" s="66"/>
      <c r="AG110" s="66"/>
      <c r="AI110" s="66"/>
      <c r="AK110" s="66"/>
      <c r="AM110" s="66"/>
      <c r="AO110" s="66"/>
      <c r="AQ110" s="66"/>
      <c r="AS110" s="66"/>
      <c r="BA110" s="66">
        <f t="shared" si="6"/>
        <v>0</v>
      </c>
      <c r="BB110" s="66">
        <f t="shared" si="7"/>
        <v>0</v>
      </c>
      <c r="BC110" s="6">
        <f t="shared" si="8"/>
        <v>0</v>
      </c>
      <c r="BD110" s="6">
        <f t="shared" si="9"/>
        <v>0</v>
      </c>
      <c r="BE110" s="66">
        <f t="shared" si="10"/>
        <v>0</v>
      </c>
      <c r="BF110" s="28">
        <f t="shared" si="11"/>
        <v>0</v>
      </c>
    </row>
    <row r="111" spans="1:58" ht="15">
      <c r="A111" s="69" t="s">
        <v>464</v>
      </c>
      <c r="B111" s="49" t="s">
        <v>5</v>
      </c>
      <c r="C111" s="66"/>
      <c r="E111" s="66"/>
      <c r="G111" s="66"/>
      <c r="I111" s="66"/>
      <c r="K111" s="66"/>
      <c r="M111" s="66"/>
      <c r="O111" s="66"/>
      <c r="Q111" s="66"/>
      <c r="S111" s="66"/>
      <c r="U111" s="70">
        <v>48</v>
      </c>
      <c r="W111" s="70"/>
      <c r="Y111" s="70"/>
      <c r="AA111" s="70"/>
      <c r="AC111" s="70"/>
      <c r="AE111" s="70"/>
      <c r="AG111" s="70"/>
      <c r="AI111" s="70"/>
      <c r="AK111" s="70"/>
      <c r="AM111" s="70"/>
      <c r="AO111" s="70"/>
      <c r="AQ111" s="70"/>
      <c r="AS111" s="70"/>
      <c r="AU111" s="70"/>
      <c r="AW111" s="70"/>
      <c r="AY111" s="70"/>
      <c r="BA111" s="66">
        <f t="shared" si="6"/>
        <v>0</v>
      </c>
      <c r="BB111" s="66">
        <f t="shared" si="7"/>
        <v>0</v>
      </c>
      <c r="BC111" s="6">
        <f t="shared" si="8"/>
        <v>0</v>
      </c>
      <c r="BD111" s="6">
        <f t="shared" si="9"/>
        <v>0</v>
      </c>
      <c r="BE111" s="66">
        <f t="shared" si="10"/>
        <v>0</v>
      </c>
      <c r="BF111" s="28">
        <f t="shared" si="11"/>
        <v>0</v>
      </c>
    </row>
    <row r="112" spans="1:58" ht="15">
      <c r="A112" s="49" t="s">
        <v>349</v>
      </c>
      <c r="B112" s="73" t="s">
        <v>14</v>
      </c>
      <c r="C112" s="66"/>
      <c r="E112" s="66"/>
      <c r="G112" s="29">
        <v>45</v>
      </c>
      <c r="I112" s="27">
        <v>26</v>
      </c>
      <c r="J112" s="5">
        <v>5</v>
      </c>
      <c r="K112" s="27"/>
      <c r="M112" s="27"/>
      <c r="O112" s="27"/>
      <c r="Q112" s="70">
        <v>50</v>
      </c>
      <c r="S112" s="70">
        <v>53</v>
      </c>
      <c r="U112" s="70"/>
      <c r="W112" s="70">
        <v>40</v>
      </c>
      <c r="Y112" s="70"/>
      <c r="AA112" s="70"/>
      <c r="AC112" s="70"/>
      <c r="AE112" s="70"/>
      <c r="AG112" s="70"/>
      <c r="AI112" s="70"/>
      <c r="AK112" s="70"/>
      <c r="AM112" s="70" t="s">
        <v>333</v>
      </c>
      <c r="AO112" s="70">
        <v>44</v>
      </c>
      <c r="AQ112" s="70"/>
      <c r="AR112" s="65"/>
      <c r="AS112" s="70"/>
      <c r="AU112" s="70"/>
      <c r="AW112" s="70">
        <v>44</v>
      </c>
      <c r="AY112" s="70"/>
      <c r="BA112" s="66">
        <f t="shared" si="6"/>
        <v>5</v>
      </c>
      <c r="BB112" s="66">
        <f t="shared" si="7"/>
        <v>0</v>
      </c>
      <c r="BC112" s="6">
        <f t="shared" si="8"/>
        <v>0</v>
      </c>
      <c r="BD112" s="6">
        <f t="shared" si="9"/>
        <v>5</v>
      </c>
      <c r="BE112" s="66">
        <f t="shared" si="10"/>
        <v>0</v>
      </c>
      <c r="BF112" s="28">
        <f t="shared" si="11"/>
        <v>0</v>
      </c>
    </row>
    <row r="113" spans="1:58" ht="15">
      <c r="A113" s="68" t="s">
        <v>286</v>
      </c>
      <c r="B113" s="73" t="s">
        <v>5</v>
      </c>
      <c r="C113" s="66"/>
      <c r="E113" s="66">
        <v>6</v>
      </c>
      <c r="F113" s="5">
        <v>40</v>
      </c>
      <c r="G113" s="27">
        <v>11</v>
      </c>
      <c r="H113" s="5">
        <v>24</v>
      </c>
      <c r="I113" s="27">
        <v>15</v>
      </c>
      <c r="J113" s="5">
        <v>16</v>
      </c>
      <c r="K113" s="27"/>
      <c r="M113" s="27"/>
      <c r="O113" s="27"/>
      <c r="Q113" s="66">
        <v>10</v>
      </c>
      <c r="R113" s="15">
        <v>26</v>
      </c>
      <c r="S113" s="66">
        <v>4</v>
      </c>
      <c r="T113" s="15">
        <v>50</v>
      </c>
      <c r="U113" s="66"/>
      <c r="W113" s="70" t="s">
        <v>333</v>
      </c>
      <c r="Y113" s="70"/>
      <c r="AA113" s="70"/>
      <c r="AC113" s="70"/>
      <c r="AE113" s="70"/>
      <c r="AG113" s="38" t="s">
        <v>470</v>
      </c>
      <c r="AI113" s="66">
        <v>1</v>
      </c>
      <c r="AJ113" s="24">
        <v>100</v>
      </c>
      <c r="AK113" s="66"/>
      <c r="AM113" s="70" t="s">
        <v>333</v>
      </c>
      <c r="AO113" s="66">
        <v>9</v>
      </c>
      <c r="AP113" s="24">
        <v>29</v>
      </c>
      <c r="AQ113" s="66"/>
      <c r="AR113" s="65"/>
      <c r="AS113" s="66"/>
      <c r="AW113" s="66">
        <v>3</v>
      </c>
      <c r="AX113" s="65">
        <v>60</v>
      </c>
      <c r="BA113" s="66">
        <f t="shared" si="6"/>
        <v>345</v>
      </c>
      <c r="BB113" s="66">
        <f t="shared" si="7"/>
        <v>0</v>
      </c>
      <c r="BC113" s="6">
        <f t="shared" si="8"/>
        <v>0</v>
      </c>
      <c r="BD113" s="6">
        <f t="shared" si="9"/>
        <v>66</v>
      </c>
      <c r="BE113" s="66">
        <f t="shared" si="10"/>
        <v>279</v>
      </c>
      <c r="BF113" s="28">
        <f t="shared" si="11"/>
        <v>0</v>
      </c>
    </row>
    <row r="114" spans="1:58" ht="15">
      <c r="A114" s="49" t="s">
        <v>415</v>
      </c>
      <c r="B114" s="49" t="s">
        <v>4</v>
      </c>
      <c r="C114" s="66"/>
      <c r="E114" s="66"/>
      <c r="G114" s="66"/>
      <c r="I114" s="66"/>
      <c r="K114" s="29">
        <v>39</v>
      </c>
      <c r="M114" s="29" t="s">
        <v>7</v>
      </c>
      <c r="O114" s="70">
        <v>40</v>
      </c>
      <c r="Q114" s="70"/>
      <c r="S114" s="70"/>
      <c r="U114" s="70" t="s">
        <v>7</v>
      </c>
      <c r="W114" s="70"/>
      <c r="Y114" s="70"/>
      <c r="AA114" s="70">
        <v>53</v>
      </c>
      <c r="AC114" s="70">
        <v>36</v>
      </c>
      <c r="AE114" s="70">
        <v>31</v>
      </c>
      <c r="AG114" s="70"/>
      <c r="AI114" s="70"/>
      <c r="AK114" s="70" t="s">
        <v>7</v>
      </c>
      <c r="AM114" s="70"/>
      <c r="AO114" s="70"/>
      <c r="AQ114" s="70">
        <v>52</v>
      </c>
      <c r="AS114" s="70"/>
      <c r="AU114" s="70">
        <v>35</v>
      </c>
      <c r="AW114" s="70"/>
      <c r="AY114" s="66">
        <v>23</v>
      </c>
      <c r="AZ114" s="65">
        <v>8</v>
      </c>
      <c r="BA114" s="66">
        <f t="shared" si="6"/>
        <v>8</v>
      </c>
      <c r="BB114" s="66">
        <f t="shared" si="7"/>
        <v>0</v>
      </c>
      <c r="BC114" s="6">
        <f t="shared" si="8"/>
        <v>0</v>
      </c>
      <c r="BD114" s="6">
        <f t="shared" si="9"/>
        <v>0</v>
      </c>
      <c r="BE114" s="66">
        <f t="shared" si="10"/>
        <v>0</v>
      </c>
      <c r="BF114" s="28">
        <f t="shared" si="11"/>
        <v>8</v>
      </c>
    </row>
    <row r="115" spans="1:58" ht="15">
      <c r="A115" s="68" t="s">
        <v>287</v>
      </c>
      <c r="B115" s="73" t="s">
        <v>8</v>
      </c>
      <c r="C115" s="66"/>
      <c r="E115" s="66">
        <v>10</v>
      </c>
      <c r="F115" s="5">
        <v>26</v>
      </c>
      <c r="G115" s="27">
        <v>10</v>
      </c>
      <c r="H115" s="5">
        <v>26</v>
      </c>
      <c r="I115" s="29">
        <v>35</v>
      </c>
      <c r="K115" s="29"/>
      <c r="M115" s="29"/>
      <c r="O115" s="29"/>
      <c r="Q115" s="70">
        <v>32</v>
      </c>
      <c r="S115" s="70">
        <v>42</v>
      </c>
      <c r="U115" s="70"/>
      <c r="W115" s="66">
        <v>4</v>
      </c>
      <c r="X115" s="24">
        <v>50</v>
      </c>
      <c r="Y115" s="66"/>
      <c r="AA115" s="66"/>
      <c r="AC115" s="66"/>
      <c r="AE115" s="66"/>
      <c r="AG115" s="66"/>
      <c r="AI115" s="66"/>
      <c r="AK115" s="66"/>
      <c r="AM115" s="70" t="s">
        <v>333</v>
      </c>
      <c r="AO115" s="66">
        <v>22</v>
      </c>
      <c r="AP115" s="24">
        <v>9</v>
      </c>
      <c r="AQ115" s="66"/>
      <c r="AS115" s="66"/>
      <c r="AW115" s="66">
        <v>19</v>
      </c>
      <c r="AX115" s="65">
        <v>12</v>
      </c>
      <c r="BA115" s="66">
        <f t="shared" si="6"/>
        <v>123</v>
      </c>
      <c r="BB115" s="66">
        <f t="shared" si="7"/>
        <v>0</v>
      </c>
      <c r="BC115" s="6">
        <f t="shared" si="8"/>
        <v>0</v>
      </c>
      <c r="BD115" s="6">
        <f t="shared" si="9"/>
        <v>26</v>
      </c>
      <c r="BE115" s="66">
        <f t="shared" si="10"/>
        <v>97</v>
      </c>
      <c r="BF115" s="28">
        <f t="shared" si="11"/>
        <v>0</v>
      </c>
    </row>
    <row r="116" spans="1:58" ht="15">
      <c r="A116" s="49" t="s">
        <v>242</v>
      </c>
      <c r="B116" s="73" t="s">
        <v>14</v>
      </c>
      <c r="C116" s="29" t="s">
        <v>7</v>
      </c>
      <c r="E116" s="66"/>
      <c r="G116" s="70"/>
      <c r="I116" s="70"/>
      <c r="K116" s="70"/>
      <c r="M116" s="29">
        <v>47</v>
      </c>
      <c r="O116" s="70" t="s">
        <v>7</v>
      </c>
      <c r="Q116" s="70"/>
      <c r="S116" s="70"/>
      <c r="U116" s="70" t="s">
        <v>7</v>
      </c>
      <c r="W116" s="70"/>
      <c r="Y116" s="70"/>
      <c r="AA116" s="70"/>
      <c r="AC116" s="70"/>
      <c r="AE116" s="70"/>
      <c r="AG116" s="70"/>
      <c r="AI116" s="70"/>
      <c r="AK116" s="70">
        <v>47</v>
      </c>
      <c r="AM116" s="70"/>
      <c r="AO116" s="70"/>
      <c r="AQ116" s="70" t="s">
        <v>7</v>
      </c>
      <c r="AS116" s="70"/>
      <c r="AU116" s="70"/>
      <c r="AW116" s="70"/>
      <c r="AY116" s="70"/>
      <c r="BA116" s="66">
        <f t="shared" si="6"/>
        <v>0</v>
      </c>
      <c r="BB116" s="66">
        <f t="shared" si="7"/>
        <v>0</v>
      </c>
      <c r="BC116" s="6">
        <f t="shared" si="8"/>
        <v>0</v>
      </c>
      <c r="BD116" s="6">
        <f t="shared" si="9"/>
        <v>0</v>
      </c>
      <c r="BE116" s="66">
        <f t="shared" si="10"/>
        <v>0</v>
      </c>
      <c r="BF116" s="28">
        <f t="shared" si="11"/>
        <v>0</v>
      </c>
    </row>
    <row r="117" spans="1:58" ht="15">
      <c r="A117" s="49" t="s">
        <v>197</v>
      </c>
      <c r="B117" s="73" t="s">
        <v>3</v>
      </c>
      <c r="C117" s="66">
        <v>22</v>
      </c>
      <c r="D117" s="5">
        <v>9</v>
      </c>
      <c r="E117" s="66"/>
      <c r="G117" s="66"/>
      <c r="I117" s="70"/>
      <c r="K117" s="70"/>
      <c r="M117" s="70"/>
      <c r="O117" s="66">
        <v>19</v>
      </c>
      <c r="P117" s="5">
        <v>12</v>
      </c>
      <c r="Q117" s="66"/>
      <c r="S117" s="66"/>
      <c r="U117" s="66"/>
      <c r="W117" s="66"/>
      <c r="Y117" s="66"/>
      <c r="AA117" s="70">
        <v>43</v>
      </c>
      <c r="AC117" s="70"/>
      <c r="AE117" s="70">
        <v>35</v>
      </c>
      <c r="AG117" s="70"/>
      <c r="AI117" s="70"/>
      <c r="AK117" s="66">
        <v>26</v>
      </c>
      <c r="AL117" s="24">
        <v>5</v>
      </c>
      <c r="AM117" s="66"/>
      <c r="AO117" s="66"/>
      <c r="AQ117" s="70">
        <v>33</v>
      </c>
      <c r="AS117" s="66"/>
      <c r="AU117" s="66">
        <v>24</v>
      </c>
      <c r="AV117" s="65">
        <v>7</v>
      </c>
      <c r="BA117" s="66">
        <f t="shared" si="6"/>
        <v>33</v>
      </c>
      <c r="BB117" s="66">
        <f t="shared" si="7"/>
        <v>33</v>
      </c>
      <c r="BC117" s="6">
        <f t="shared" si="8"/>
        <v>0</v>
      </c>
      <c r="BD117" s="6">
        <f t="shared" si="9"/>
        <v>0</v>
      </c>
      <c r="BE117" s="66">
        <f t="shared" si="10"/>
        <v>0</v>
      </c>
      <c r="BF117" s="28">
        <f t="shared" si="11"/>
        <v>0</v>
      </c>
    </row>
    <row r="118" spans="1:58" ht="15">
      <c r="A118" s="69" t="s">
        <v>534</v>
      </c>
      <c r="B118" s="68" t="s">
        <v>524</v>
      </c>
      <c r="C118" s="66"/>
      <c r="E118" s="66"/>
      <c r="G118" s="66"/>
      <c r="I118" s="66"/>
      <c r="K118" s="66"/>
      <c r="M118" s="66"/>
      <c r="O118" s="66"/>
      <c r="Q118" s="66"/>
      <c r="S118" s="66"/>
      <c r="U118" s="66"/>
      <c r="W118" s="66"/>
      <c r="Y118" s="66"/>
      <c r="AA118" s="70">
        <v>64</v>
      </c>
      <c r="AC118" s="70"/>
      <c r="AE118" s="70"/>
      <c r="AG118" s="70"/>
      <c r="AI118" s="70"/>
      <c r="AK118" s="70"/>
      <c r="AM118" s="70"/>
      <c r="AO118" s="70"/>
      <c r="AQ118" s="70"/>
      <c r="AS118" s="70"/>
      <c r="AU118" s="70"/>
      <c r="AW118" s="70"/>
      <c r="AY118" s="70"/>
      <c r="BA118" s="66">
        <f t="shared" si="6"/>
        <v>0</v>
      </c>
      <c r="BB118" s="66">
        <f t="shared" si="7"/>
        <v>0</v>
      </c>
      <c r="BC118" s="6">
        <f t="shared" si="8"/>
        <v>0</v>
      </c>
      <c r="BD118" s="6">
        <f t="shared" si="9"/>
        <v>0</v>
      </c>
      <c r="BE118" s="66">
        <f t="shared" si="10"/>
        <v>0</v>
      </c>
      <c r="BF118" s="28">
        <f t="shared" si="11"/>
        <v>0</v>
      </c>
    </row>
    <row r="119" spans="1:58" ht="15">
      <c r="A119" s="49" t="s">
        <v>195</v>
      </c>
      <c r="B119" s="73" t="s">
        <v>3</v>
      </c>
      <c r="C119" s="66">
        <v>15</v>
      </c>
      <c r="D119" s="5">
        <v>16</v>
      </c>
      <c r="E119" s="66"/>
      <c r="G119" s="70"/>
      <c r="I119" s="70"/>
      <c r="K119" s="70"/>
      <c r="M119" s="66">
        <v>14</v>
      </c>
      <c r="N119" s="5">
        <v>18</v>
      </c>
      <c r="O119" s="66">
        <v>20</v>
      </c>
      <c r="P119" s="5">
        <v>11</v>
      </c>
      <c r="Q119" s="66"/>
      <c r="S119" s="66"/>
      <c r="U119" s="66">
        <v>28</v>
      </c>
      <c r="V119" s="15">
        <v>3</v>
      </c>
      <c r="W119" s="66"/>
      <c r="Y119" s="66"/>
      <c r="AA119" s="70" t="s">
        <v>7</v>
      </c>
      <c r="AC119" s="70">
        <v>33</v>
      </c>
      <c r="AE119" s="66">
        <v>7</v>
      </c>
      <c r="AF119" s="24">
        <v>36</v>
      </c>
      <c r="AG119" s="66"/>
      <c r="AI119" s="66"/>
      <c r="AK119" s="66">
        <v>13</v>
      </c>
      <c r="AL119" s="24">
        <v>20</v>
      </c>
      <c r="AM119" s="66"/>
      <c r="AO119" s="66"/>
      <c r="AQ119" s="66" t="s">
        <v>19</v>
      </c>
      <c r="AS119" s="66"/>
      <c r="AU119" s="66" t="s">
        <v>19</v>
      </c>
      <c r="BA119" s="66">
        <f t="shared" si="6"/>
        <v>104</v>
      </c>
      <c r="BB119" s="66">
        <f t="shared" si="7"/>
        <v>83</v>
      </c>
      <c r="BC119" s="6">
        <f t="shared" si="8"/>
        <v>21</v>
      </c>
      <c r="BD119" s="6">
        <f t="shared" si="9"/>
        <v>0</v>
      </c>
      <c r="BE119" s="66">
        <f t="shared" si="10"/>
        <v>0</v>
      </c>
      <c r="BF119" s="28">
        <f t="shared" si="11"/>
        <v>0</v>
      </c>
    </row>
    <row r="120" spans="1:58" ht="15">
      <c r="A120" s="69" t="s">
        <v>527</v>
      </c>
      <c r="B120" s="68" t="s">
        <v>13</v>
      </c>
      <c r="C120" s="66"/>
      <c r="E120" s="66"/>
      <c r="G120" s="66"/>
      <c r="I120" s="66"/>
      <c r="K120" s="66"/>
      <c r="M120" s="66"/>
      <c r="O120" s="66"/>
      <c r="Q120" s="66"/>
      <c r="S120" s="66"/>
      <c r="U120" s="66"/>
      <c r="W120" s="66"/>
      <c r="Y120" s="66"/>
      <c r="AA120" s="70">
        <v>57</v>
      </c>
      <c r="AC120" s="70"/>
      <c r="AE120" s="70"/>
      <c r="AG120" s="70"/>
      <c r="AI120" s="70"/>
      <c r="AK120" s="70"/>
      <c r="AM120" s="70"/>
      <c r="AO120" s="70"/>
      <c r="AQ120" s="70" t="s">
        <v>7</v>
      </c>
      <c r="AS120" s="70"/>
      <c r="AU120" s="70"/>
      <c r="AW120" s="70"/>
      <c r="AY120" s="70"/>
      <c r="BA120" s="66">
        <f t="shared" si="6"/>
        <v>0</v>
      </c>
      <c r="BB120" s="66">
        <f t="shared" si="7"/>
        <v>0</v>
      </c>
      <c r="BC120" s="6">
        <f t="shared" si="8"/>
        <v>0</v>
      </c>
      <c r="BD120" s="6">
        <f t="shared" si="9"/>
        <v>0</v>
      </c>
      <c r="BE120" s="66">
        <f t="shared" si="10"/>
        <v>0</v>
      </c>
      <c r="BF120" s="28">
        <f t="shared" si="11"/>
        <v>0</v>
      </c>
    </row>
    <row r="121" spans="1:58" ht="15">
      <c r="A121" s="49" t="s">
        <v>185</v>
      </c>
      <c r="B121" s="73" t="s">
        <v>11</v>
      </c>
      <c r="C121" s="66">
        <v>18</v>
      </c>
      <c r="D121" s="5">
        <v>13</v>
      </c>
      <c r="E121" s="66"/>
      <c r="G121" s="27">
        <v>23</v>
      </c>
      <c r="H121" s="5">
        <v>8</v>
      </c>
      <c r="I121" s="29" t="s">
        <v>333</v>
      </c>
      <c r="K121" s="66">
        <v>1</v>
      </c>
      <c r="L121" s="5">
        <v>100</v>
      </c>
      <c r="M121" s="66">
        <v>1</v>
      </c>
      <c r="N121" s="5">
        <v>100</v>
      </c>
      <c r="O121" s="66">
        <v>25</v>
      </c>
      <c r="Q121" s="66"/>
      <c r="S121" s="66"/>
      <c r="U121" s="66">
        <v>1</v>
      </c>
      <c r="V121" s="15">
        <v>100</v>
      </c>
      <c r="W121" s="66"/>
      <c r="Y121" s="66">
        <v>9</v>
      </c>
      <c r="Z121" s="24">
        <v>15</v>
      </c>
      <c r="AA121" s="66">
        <v>6</v>
      </c>
      <c r="AB121" s="24">
        <v>40</v>
      </c>
      <c r="AC121" s="66">
        <v>28</v>
      </c>
      <c r="AD121" s="24">
        <v>3</v>
      </c>
      <c r="AE121" s="70" t="s">
        <v>7</v>
      </c>
      <c r="AG121" s="27">
        <v>9</v>
      </c>
      <c r="AH121" s="24">
        <v>29</v>
      </c>
      <c r="AI121" s="66">
        <v>30</v>
      </c>
      <c r="AJ121" s="24">
        <v>1</v>
      </c>
      <c r="AK121" s="70" t="s">
        <v>7</v>
      </c>
      <c r="AM121" s="66">
        <v>22</v>
      </c>
      <c r="AN121" s="24">
        <v>9</v>
      </c>
      <c r="AO121" s="66">
        <v>27</v>
      </c>
      <c r="AP121" s="24">
        <v>4</v>
      </c>
      <c r="AQ121" s="70" t="s">
        <v>7</v>
      </c>
      <c r="AS121" s="23" t="s">
        <v>7</v>
      </c>
      <c r="AU121" s="66">
        <v>19</v>
      </c>
      <c r="AV121" s="65">
        <v>12</v>
      </c>
      <c r="BA121" s="66">
        <f t="shared" si="6"/>
        <v>434</v>
      </c>
      <c r="BB121" s="66">
        <f t="shared" si="7"/>
        <v>65</v>
      </c>
      <c r="BC121" s="6">
        <f t="shared" si="8"/>
        <v>303</v>
      </c>
      <c r="BD121" s="6">
        <f t="shared" si="9"/>
        <v>17</v>
      </c>
      <c r="BE121" s="66">
        <f t="shared" si="10"/>
        <v>5</v>
      </c>
      <c r="BF121" s="28">
        <f t="shared" si="11"/>
        <v>29</v>
      </c>
    </row>
    <row r="122" spans="1:58" ht="15">
      <c r="A122" s="49" t="s">
        <v>170</v>
      </c>
      <c r="B122" s="73" t="s">
        <v>1</v>
      </c>
      <c r="C122" s="66">
        <v>10</v>
      </c>
      <c r="D122" s="5">
        <v>26</v>
      </c>
      <c r="E122" s="66"/>
      <c r="G122" s="66"/>
      <c r="I122" s="66"/>
      <c r="K122" s="66"/>
      <c r="M122" s="66"/>
      <c r="O122" s="70" t="s">
        <v>250</v>
      </c>
      <c r="Q122" s="70"/>
      <c r="S122" s="70"/>
      <c r="U122" s="70"/>
      <c r="W122" s="70"/>
      <c r="Y122" s="66">
        <v>2</v>
      </c>
      <c r="Z122" s="24">
        <v>80</v>
      </c>
      <c r="AA122" s="66">
        <v>7</v>
      </c>
      <c r="AB122" s="24">
        <v>36</v>
      </c>
      <c r="AC122" s="66"/>
      <c r="AE122" s="70" t="s">
        <v>7</v>
      </c>
      <c r="AG122" s="70"/>
      <c r="AI122" s="70"/>
      <c r="AK122" s="70"/>
      <c r="AM122" s="70"/>
      <c r="AO122" s="70"/>
      <c r="AQ122" s="70">
        <v>57</v>
      </c>
      <c r="AS122" s="70"/>
      <c r="AU122" s="70"/>
      <c r="AW122" s="70"/>
      <c r="AY122" s="70"/>
      <c r="BA122" s="66">
        <f t="shared" si="6"/>
        <v>142</v>
      </c>
      <c r="BB122" s="66">
        <f t="shared" si="7"/>
        <v>62</v>
      </c>
      <c r="BC122" s="6">
        <f t="shared" si="8"/>
        <v>0</v>
      </c>
      <c r="BD122" s="6">
        <f t="shared" si="9"/>
        <v>0</v>
      </c>
      <c r="BE122" s="66">
        <f t="shared" si="10"/>
        <v>0</v>
      </c>
      <c r="BF122" s="28">
        <f t="shared" si="11"/>
        <v>0</v>
      </c>
    </row>
    <row r="123" spans="1:58" ht="15">
      <c r="A123" s="69" t="s">
        <v>541</v>
      </c>
      <c r="B123" s="68" t="s">
        <v>13</v>
      </c>
      <c r="C123" s="66"/>
      <c r="E123" s="66"/>
      <c r="G123" s="66"/>
      <c r="I123" s="66"/>
      <c r="K123" s="66"/>
      <c r="M123" s="66"/>
      <c r="O123" s="66"/>
      <c r="Q123" s="66"/>
      <c r="S123" s="66"/>
      <c r="U123" s="66"/>
      <c r="W123" s="66"/>
      <c r="Y123" s="66"/>
      <c r="AA123" s="66"/>
      <c r="AC123" s="70">
        <v>56</v>
      </c>
      <c r="AE123" s="70"/>
      <c r="AG123" s="70"/>
      <c r="AI123" s="70"/>
      <c r="AK123" s="70"/>
      <c r="AM123" s="70"/>
      <c r="AO123" s="70"/>
      <c r="AQ123" s="70"/>
      <c r="AS123" s="70"/>
      <c r="AU123" s="70"/>
      <c r="AW123" s="70"/>
      <c r="AY123" s="70"/>
      <c r="BA123" s="66">
        <f t="shared" si="6"/>
        <v>0</v>
      </c>
      <c r="BB123" s="66">
        <f t="shared" si="7"/>
        <v>0</v>
      </c>
      <c r="BC123" s="6">
        <f t="shared" si="8"/>
        <v>0</v>
      </c>
      <c r="BD123" s="6">
        <f t="shared" si="9"/>
        <v>0</v>
      </c>
      <c r="BE123" s="66">
        <f t="shared" si="10"/>
        <v>0</v>
      </c>
      <c r="BF123" s="28">
        <f t="shared" si="11"/>
        <v>0</v>
      </c>
    </row>
    <row r="124" spans="1:58" ht="15">
      <c r="A124" s="49" t="s">
        <v>447</v>
      </c>
      <c r="B124" s="49" t="s">
        <v>8</v>
      </c>
      <c r="C124" s="66"/>
      <c r="E124" s="66"/>
      <c r="G124" s="66"/>
      <c r="I124" s="66"/>
      <c r="K124" s="66"/>
      <c r="M124" s="66"/>
      <c r="O124" s="66"/>
      <c r="Q124" s="70">
        <v>52</v>
      </c>
      <c r="S124" s="70">
        <v>31</v>
      </c>
      <c r="U124" s="70"/>
      <c r="W124" s="66">
        <v>29</v>
      </c>
      <c r="X124" s="24">
        <v>2</v>
      </c>
      <c r="Y124" s="66"/>
      <c r="AA124" s="66"/>
      <c r="AC124" s="66"/>
      <c r="AE124" s="66"/>
      <c r="AG124" s="66"/>
      <c r="AI124" s="66"/>
      <c r="AK124" s="66"/>
      <c r="AM124" s="66"/>
      <c r="AO124" s="70">
        <v>41</v>
      </c>
      <c r="AQ124" s="66"/>
      <c r="AR124" s="65"/>
      <c r="AS124" s="66"/>
      <c r="AT124" s="65"/>
      <c r="AW124" s="66">
        <v>25</v>
      </c>
      <c r="AX124" s="65">
        <v>6</v>
      </c>
      <c r="AY124" s="66">
        <v>25</v>
      </c>
      <c r="AZ124" s="65">
        <v>6</v>
      </c>
      <c r="BA124" s="66">
        <f t="shared" si="6"/>
        <v>14</v>
      </c>
      <c r="BB124" s="66">
        <f t="shared" si="7"/>
        <v>0</v>
      </c>
      <c r="BC124" s="6">
        <f t="shared" si="8"/>
        <v>0</v>
      </c>
      <c r="BD124" s="6">
        <f t="shared" si="9"/>
        <v>0</v>
      </c>
      <c r="BE124" s="66">
        <f t="shared" si="10"/>
        <v>8</v>
      </c>
      <c r="BF124" s="28">
        <f t="shared" si="11"/>
        <v>6</v>
      </c>
    </row>
    <row r="125" spans="1:58" ht="15">
      <c r="A125" s="68" t="s">
        <v>288</v>
      </c>
      <c r="B125" s="73" t="s">
        <v>15</v>
      </c>
      <c r="C125" s="66"/>
      <c r="E125" s="29" t="s">
        <v>333</v>
      </c>
      <c r="G125" s="29">
        <v>57</v>
      </c>
      <c r="I125" s="29">
        <v>38</v>
      </c>
      <c r="K125" s="29">
        <v>48</v>
      </c>
      <c r="M125" s="29"/>
      <c r="O125" s="29"/>
      <c r="Q125" s="29"/>
      <c r="S125" s="29"/>
      <c r="U125" s="29"/>
      <c r="W125" s="29"/>
      <c r="Y125" s="29"/>
      <c r="AA125" s="70">
        <v>42</v>
      </c>
      <c r="AC125" s="70"/>
      <c r="AE125" s="70"/>
      <c r="AG125" s="70"/>
      <c r="AI125" s="70"/>
      <c r="AK125" s="70"/>
      <c r="AM125" s="70"/>
      <c r="AO125" s="70"/>
      <c r="AQ125" s="70"/>
      <c r="AS125" s="70"/>
      <c r="AU125" s="70"/>
      <c r="AW125" s="70"/>
      <c r="AY125" s="70"/>
      <c r="BA125" s="66">
        <f t="shared" si="6"/>
        <v>0</v>
      </c>
      <c r="BB125" s="6">
        <f t="shared" si="7"/>
        <v>0</v>
      </c>
      <c r="BC125" s="6">
        <f t="shared" si="8"/>
        <v>0</v>
      </c>
      <c r="BD125" s="6">
        <f t="shared" si="9"/>
        <v>0</v>
      </c>
      <c r="BE125" s="66">
        <f t="shared" si="10"/>
        <v>0</v>
      </c>
      <c r="BF125" s="28">
        <f t="shared" si="11"/>
        <v>0</v>
      </c>
    </row>
    <row r="126" spans="1:58" ht="15">
      <c r="A126" s="69" t="s">
        <v>577</v>
      </c>
      <c r="B126" s="68" t="s">
        <v>167</v>
      </c>
      <c r="C126" s="66"/>
      <c r="E126" s="66"/>
      <c r="G126" s="66"/>
      <c r="I126" s="66"/>
      <c r="K126" s="66"/>
      <c r="M126" s="66"/>
      <c r="O126" s="66"/>
      <c r="Q126" s="66"/>
      <c r="S126" s="66"/>
      <c r="U126" s="66"/>
      <c r="W126" s="66"/>
      <c r="Y126" s="66"/>
      <c r="AA126" s="66"/>
      <c r="AC126" s="66"/>
      <c r="AE126" s="66"/>
      <c r="AG126" s="66"/>
      <c r="AI126" s="66"/>
      <c r="AK126" s="70">
        <v>48</v>
      </c>
      <c r="AM126" s="70"/>
      <c r="AO126" s="70"/>
      <c r="AQ126" s="70"/>
      <c r="AS126" s="70"/>
      <c r="AU126" s="70"/>
      <c r="AW126" s="70"/>
      <c r="AY126" s="70"/>
      <c r="BA126" s="66">
        <f t="shared" si="6"/>
        <v>0</v>
      </c>
      <c r="BB126" s="6">
        <f t="shared" si="7"/>
        <v>0</v>
      </c>
      <c r="BC126" s="6">
        <f t="shared" si="8"/>
        <v>0</v>
      </c>
      <c r="BD126" s="6">
        <f t="shared" si="9"/>
        <v>0</v>
      </c>
      <c r="BE126" s="66">
        <f t="shared" si="10"/>
        <v>0</v>
      </c>
      <c r="BF126" s="28">
        <f t="shared" si="11"/>
        <v>0</v>
      </c>
    </row>
    <row r="127" spans="1:58" ht="15">
      <c r="A127" s="49" t="s">
        <v>233</v>
      </c>
      <c r="B127" s="73" t="s">
        <v>18</v>
      </c>
      <c r="C127" s="29" t="s">
        <v>7</v>
      </c>
      <c r="G127" s="70"/>
      <c r="I127" s="66"/>
      <c r="K127" s="66"/>
      <c r="M127" s="66"/>
      <c r="O127" s="66"/>
      <c r="Q127" s="66"/>
      <c r="S127" s="66"/>
      <c r="U127" s="66"/>
      <c r="W127" s="66"/>
      <c r="Y127" s="66"/>
      <c r="AA127" s="70" t="s">
        <v>7</v>
      </c>
      <c r="AC127" s="70"/>
      <c r="AE127" s="70"/>
      <c r="AG127" s="70"/>
      <c r="AI127" s="70"/>
      <c r="AK127" s="70"/>
      <c r="AM127" s="70"/>
      <c r="AO127" s="70"/>
      <c r="AQ127" s="70" t="s">
        <v>7</v>
      </c>
      <c r="AS127" s="70"/>
      <c r="AU127" s="70"/>
      <c r="AW127" s="70"/>
      <c r="AY127" s="70"/>
      <c r="BA127" s="66">
        <f t="shared" si="6"/>
        <v>0</v>
      </c>
      <c r="BB127" s="6">
        <f t="shared" si="7"/>
        <v>0</v>
      </c>
      <c r="BC127" s="6">
        <f t="shared" si="8"/>
        <v>0</v>
      </c>
      <c r="BD127" s="6">
        <f t="shared" si="9"/>
        <v>0</v>
      </c>
      <c r="BE127" s="66">
        <f t="shared" si="10"/>
        <v>0</v>
      </c>
      <c r="BF127" s="28">
        <f t="shared" si="11"/>
        <v>0</v>
      </c>
    </row>
    <row r="128" spans="1:58" ht="15">
      <c r="A128" s="69" t="s">
        <v>571</v>
      </c>
      <c r="B128" s="68" t="s">
        <v>11</v>
      </c>
      <c r="C128" s="66"/>
      <c r="E128" s="66"/>
      <c r="G128" s="66"/>
      <c r="I128" s="66"/>
      <c r="K128" s="66"/>
      <c r="M128" s="66"/>
      <c r="O128" s="66"/>
      <c r="Q128" s="66"/>
      <c r="S128" s="66"/>
      <c r="U128" s="66"/>
      <c r="W128" s="66"/>
      <c r="Y128" s="66"/>
      <c r="AA128" s="66"/>
      <c r="AC128" s="66"/>
      <c r="AE128" s="66"/>
      <c r="AG128" s="66"/>
      <c r="AI128" s="70">
        <v>41</v>
      </c>
      <c r="AK128" s="70"/>
      <c r="AM128" s="70"/>
      <c r="AO128" s="70"/>
      <c r="AQ128" s="70"/>
      <c r="AS128" s="70"/>
      <c r="AU128" s="70"/>
      <c r="AW128" s="70">
        <v>52</v>
      </c>
      <c r="AY128" s="70" t="s">
        <v>19</v>
      </c>
      <c r="BA128" s="66">
        <f t="shared" si="6"/>
        <v>0</v>
      </c>
      <c r="BB128" s="6">
        <f t="shared" si="7"/>
        <v>0</v>
      </c>
      <c r="BC128" s="6">
        <f t="shared" si="8"/>
        <v>0</v>
      </c>
      <c r="BD128" s="6">
        <f t="shared" si="9"/>
        <v>0</v>
      </c>
      <c r="BE128" s="66">
        <f t="shared" si="10"/>
        <v>0</v>
      </c>
      <c r="BF128" s="28">
        <f t="shared" si="11"/>
        <v>0</v>
      </c>
    </row>
    <row r="129" spans="1:58" ht="15">
      <c r="A129" s="68" t="s">
        <v>289</v>
      </c>
      <c r="B129" s="73" t="s">
        <v>14</v>
      </c>
      <c r="C129" s="66"/>
      <c r="E129" s="29">
        <v>41</v>
      </c>
      <c r="G129" s="29">
        <v>50</v>
      </c>
      <c r="I129" s="66"/>
      <c r="K129" s="66"/>
      <c r="M129" s="66"/>
      <c r="O129" s="66"/>
      <c r="Q129" s="70">
        <v>34</v>
      </c>
      <c r="S129" s="70">
        <v>36</v>
      </c>
      <c r="U129" s="70"/>
      <c r="W129" s="70">
        <v>38</v>
      </c>
      <c r="Y129" s="70"/>
      <c r="AA129" s="70"/>
      <c r="AC129" s="70"/>
      <c r="AE129" s="70"/>
      <c r="AG129" s="70"/>
      <c r="AI129" s="70"/>
      <c r="AK129" s="70"/>
      <c r="AM129" s="70" t="s">
        <v>333</v>
      </c>
      <c r="AO129" s="70">
        <v>42</v>
      </c>
      <c r="AQ129" s="70"/>
      <c r="AS129" s="70"/>
      <c r="AU129" s="70"/>
      <c r="AW129" s="66">
        <v>12</v>
      </c>
      <c r="AX129" s="65">
        <v>22</v>
      </c>
      <c r="BA129" s="66">
        <f t="shared" si="6"/>
        <v>22</v>
      </c>
      <c r="BB129" s="6">
        <f t="shared" si="7"/>
        <v>0</v>
      </c>
      <c r="BC129" s="6">
        <f t="shared" si="8"/>
        <v>0</v>
      </c>
      <c r="BD129" s="6">
        <f t="shared" si="9"/>
        <v>0</v>
      </c>
      <c r="BE129" s="66">
        <f t="shared" si="10"/>
        <v>22</v>
      </c>
      <c r="BF129" s="28">
        <f t="shared" si="11"/>
        <v>0</v>
      </c>
    </row>
    <row r="130" spans="1:58" ht="15">
      <c r="A130" s="68" t="s">
        <v>290</v>
      </c>
      <c r="B130" s="73" t="s">
        <v>10</v>
      </c>
      <c r="C130" s="66"/>
      <c r="E130" s="29">
        <v>46</v>
      </c>
      <c r="G130" s="29">
        <v>37</v>
      </c>
      <c r="I130" s="29">
        <v>33</v>
      </c>
      <c r="K130" s="29"/>
      <c r="M130" s="29"/>
      <c r="O130" s="29"/>
      <c r="Q130" s="66">
        <v>25</v>
      </c>
      <c r="R130" s="15">
        <v>6</v>
      </c>
      <c r="S130" s="70">
        <v>39</v>
      </c>
      <c r="U130" s="70"/>
      <c r="W130" s="70"/>
      <c r="Y130" s="70"/>
      <c r="AA130" s="70"/>
      <c r="AC130" s="70"/>
      <c r="AE130" s="70"/>
      <c r="AG130" s="27">
        <v>19</v>
      </c>
      <c r="AH130" s="24">
        <v>12</v>
      </c>
      <c r="AI130" s="70">
        <v>36</v>
      </c>
      <c r="AK130" s="70"/>
      <c r="AM130" s="70" t="s">
        <v>333</v>
      </c>
      <c r="AO130" s="66">
        <v>30</v>
      </c>
      <c r="AP130" s="24">
        <v>1</v>
      </c>
      <c r="AQ130" s="70">
        <v>62</v>
      </c>
      <c r="AS130" s="66">
        <v>9</v>
      </c>
      <c r="AT130" s="24">
        <v>29</v>
      </c>
      <c r="AW130" s="66">
        <v>23</v>
      </c>
      <c r="AX130" s="65">
        <v>8</v>
      </c>
      <c r="AY130" s="66">
        <v>14</v>
      </c>
      <c r="AZ130" s="65">
        <v>18</v>
      </c>
      <c r="BA130" s="66">
        <f aca="true" t="shared" si="12" ref="BA130:BA193">+D130+F130+H130+J130+L130+N130+P130+T130+R130+V130+X130+Z130+AB130+AD130+AF130+AH130+AJ130+AL130+AN130+AP130+AR130+AT130+AV130+AX130+AZ130</f>
        <v>74</v>
      </c>
      <c r="BB130" s="6">
        <f aca="true" t="shared" si="13" ref="BB130:BB193">+D130+P130+AB130+AF130+AL130+AR130+AV130</f>
        <v>0</v>
      </c>
      <c r="BC130" s="6">
        <f aca="true" t="shared" si="14" ref="BC130:BC193">+L130+N130+V130+AD130</f>
        <v>0</v>
      </c>
      <c r="BD130" s="6">
        <f aca="true" t="shared" si="15" ref="BD130:BD193">+H130+J130+R130+AN130</f>
        <v>6</v>
      </c>
      <c r="BE130" s="66">
        <f aca="true" t="shared" si="16" ref="BE130:BE193">+F130+T130+X130+AJ130+AP130+AX130</f>
        <v>9</v>
      </c>
      <c r="BF130" s="28">
        <f aca="true" t="shared" si="17" ref="BF130:BF193">+AH130+AT130+AZ130</f>
        <v>59</v>
      </c>
    </row>
    <row r="131" spans="1:58" ht="15">
      <c r="A131" s="49" t="s">
        <v>465</v>
      </c>
      <c r="B131" s="73" t="s">
        <v>5</v>
      </c>
      <c r="C131" s="66"/>
      <c r="E131" s="66"/>
      <c r="G131" s="66"/>
      <c r="I131" s="66"/>
      <c r="K131" s="66"/>
      <c r="M131" s="66"/>
      <c r="O131" s="66"/>
      <c r="Q131" s="66"/>
      <c r="S131" s="66"/>
      <c r="U131" s="70">
        <v>38</v>
      </c>
      <c r="W131" s="70"/>
      <c r="Y131" s="70"/>
      <c r="AA131" s="70"/>
      <c r="AC131" s="70" t="s">
        <v>7</v>
      </c>
      <c r="AE131" s="70"/>
      <c r="AG131" s="70"/>
      <c r="AI131" s="70"/>
      <c r="AK131" s="70"/>
      <c r="AM131" s="70"/>
      <c r="AO131" s="70"/>
      <c r="AQ131" s="70"/>
      <c r="AS131" s="70"/>
      <c r="AU131" s="70"/>
      <c r="AW131" s="70"/>
      <c r="AY131" s="70"/>
      <c r="BA131" s="66">
        <f t="shared" si="12"/>
        <v>0</v>
      </c>
      <c r="BB131" s="6">
        <f t="shared" si="13"/>
        <v>0</v>
      </c>
      <c r="BC131" s="6">
        <f t="shared" si="14"/>
        <v>0</v>
      </c>
      <c r="BD131" s="6">
        <f t="shared" si="15"/>
        <v>0</v>
      </c>
      <c r="BE131" s="66">
        <f t="shared" si="16"/>
        <v>0</v>
      </c>
      <c r="BF131" s="28">
        <f t="shared" si="17"/>
        <v>0</v>
      </c>
    </row>
    <row r="132" spans="1:58" ht="15">
      <c r="A132" s="49" t="s">
        <v>198</v>
      </c>
      <c r="B132" s="73" t="s">
        <v>5</v>
      </c>
      <c r="C132" s="29">
        <v>36</v>
      </c>
      <c r="E132" s="66"/>
      <c r="G132" s="70"/>
      <c r="I132" s="70"/>
      <c r="K132" s="70"/>
      <c r="M132" s="70"/>
      <c r="O132" s="70" t="s">
        <v>7</v>
      </c>
      <c r="Q132" s="70"/>
      <c r="S132" s="70"/>
      <c r="U132" s="70"/>
      <c r="W132" s="70"/>
      <c r="Y132" s="70"/>
      <c r="AA132" s="70">
        <v>39</v>
      </c>
      <c r="AC132" s="70"/>
      <c r="AE132" s="66">
        <v>4</v>
      </c>
      <c r="AF132" s="24">
        <v>50</v>
      </c>
      <c r="AG132" s="66"/>
      <c r="AI132" s="66"/>
      <c r="AK132" s="66">
        <v>5</v>
      </c>
      <c r="AL132" s="24">
        <v>45</v>
      </c>
      <c r="AM132" s="66"/>
      <c r="AO132" s="66"/>
      <c r="AQ132" s="66">
        <v>8</v>
      </c>
      <c r="AR132" s="24">
        <v>32</v>
      </c>
      <c r="AS132" s="66"/>
      <c r="AU132" s="70" t="s">
        <v>7</v>
      </c>
      <c r="AW132" s="70"/>
      <c r="AY132" s="70"/>
      <c r="BA132" s="66">
        <f t="shared" si="12"/>
        <v>127</v>
      </c>
      <c r="BB132" s="6">
        <f t="shared" si="13"/>
        <v>127</v>
      </c>
      <c r="BC132" s="6">
        <f t="shared" si="14"/>
        <v>0</v>
      </c>
      <c r="BD132" s="6">
        <f t="shared" si="15"/>
        <v>0</v>
      </c>
      <c r="BE132" s="66">
        <f t="shared" si="16"/>
        <v>0</v>
      </c>
      <c r="BF132" s="28">
        <f t="shared" si="17"/>
        <v>0</v>
      </c>
    </row>
    <row r="133" spans="1:58" ht="15">
      <c r="A133" s="68" t="s">
        <v>487</v>
      </c>
      <c r="B133" s="68" t="s">
        <v>5</v>
      </c>
      <c r="C133" s="66"/>
      <c r="E133" s="66"/>
      <c r="G133" s="66"/>
      <c r="I133" s="66"/>
      <c r="K133" s="66"/>
      <c r="M133" s="66"/>
      <c r="O133" s="66"/>
      <c r="Q133" s="66"/>
      <c r="S133" s="66"/>
      <c r="U133" s="66"/>
      <c r="W133" s="70" t="s">
        <v>333</v>
      </c>
      <c r="Y133" s="70"/>
      <c r="AA133" s="70"/>
      <c r="AC133" s="70"/>
      <c r="AE133" s="70"/>
      <c r="AG133" s="70"/>
      <c r="AI133" s="70"/>
      <c r="AK133" s="70"/>
      <c r="AM133" s="70"/>
      <c r="AO133" s="70"/>
      <c r="AQ133" s="70"/>
      <c r="AS133" s="70"/>
      <c r="AU133" s="70"/>
      <c r="AW133" s="70"/>
      <c r="AY133" s="70"/>
      <c r="BA133" s="66">
        <f t="shared" si="12"/>
        <v>0</v>
      </c>
      <c r="BB133" s="6">
        <f t="shared" si="13"/>
        <v>0</v>
      </c>
      <c r="BC133" s="6">
        <f t="shared" si="14"/>
        <v>0</v>
      </c>
      <c r="BD133" s="6">
        <f t="shared" si="15"/>
        <v>0</v>
      </c>
      <c r="BE133" s="66">
        <f t="shared" si="16"/>
        <v>0</v>
      </c>
      <c r="BF133" s="28">
        <f t="shared" si="17"/>
        <v>0</v>
      </c>
    </row>
    <row r="134" spans="1:58" ht="15">
      <c r="A134" s="49" t="s">
        <v>231</v>
      </c>
      <c r="B134" s="73" t="s">
        <v>1</v>
      </c>
      <c r="C134" s="66">
        <v>21</v>
      </c>
      <c r="D134" s="5">
        <v>10</v>
      </c>
      <c r="E134" s="66"/>
      <c r="G134" s="66"/>
      <c r="I134" s="66"/>
      <c r="K134" s="66"/>
      <c r="M134" s="66"/>
      <c r="O134" s="66"/>
      <c r="Q134" s="66"/>
      <c r="S134" s="66"/>
      <c r="U134" s="70" t="s">
        <v>7</v>
      </c>
      <c r="W134" s="70"/>
      <c r="Y134" s="70"/>
      <c r="AA134" s="70" t="s">
        <v>7</v>
      </c>
      <c r="AC134" s="70">
        <v>54</v>
      </c>
      <c r="AE134" s="70">
        <v>42</v>
      </c>
      <c r="AG134" s="27">
        <v>25</v>
      </c>
      <c r="AH134" s="24">
        <v>6</v>
      </c>
      <c r="AI134" s="27"/>
      <c r="AK134" s="70">
        <v>38</v>
      </c>
      <c r="AM134" s="70"/>
      <c r="AO134" s="70"/>
      <c r="AQ134" s="70">
        <v>47</v>
      </c>
      <c r="AS134" s="70"/>
      <c r="AU134" s="70">
        <v>37</v>
      </c>
      <c r="AW134" s="70"/>
      <c r="AY134" s="66">
        <v>17</v>
      </c>
      <c r="AZ134" s="65">
        <v>14</v>
      </c>
      <c r="BA134" s="66">
        <f t="shared" si="12"/>
        <v>30</v>
      </c>
      <c r="BB134" s="6">
        <f t="shared" si="13"/>
        <v>10</v>
      </c>
      <c r="BC134" s="6">
        <f t="shared" si="14"/>
        <v>0</v>
      </c>
      <c r="BD134" s="6">
        <f t="shared" si="15"/>
        <v>0</v>
      </c>
      <c r="BE134" s="66">
        <f t="shared" si="16"/>
        <v>0</v>
      </c>
      <c r="BF134" s="28">
        <f t="shared" si="17"/>
        <v>20</v>
      </c>
    </row>
    <row r="135" spans="1:58" ht="15">
      <c r="A135" s="49" t="s">
        <v>201</v>
      </c>
      <c r="B135" s="73" t="s">
        <v>11</v>
      </c>
      <c r="C135" s="29" t="s">
        <v>7</v>
      </c>
      <c r="E135" s="66">
        <v>8</v>
      </c>
      <c r="F135" s="5">
        <v>32</v>
      </c>
      <c r="G135" s="27">
        <v>12</v>
      </c>
      <c r="H135" s="5">
        <v>22</v>
      </c>
      <c r="I135" s="29" t="s">
        <v>333</v>
      </c>
      <c r="K135" s="66">
        <v>27</v>
      </c>
      <c r="L135" s="5">
        <v>4</v>
      </c>
      <c r="M135" s="29" t="s">
        <v>7</v>
      </c>
      <c r="O135" s="70" t="s">
        <v>7</v>
      </c>
      <c r="Q135" s="66">
        <v>16</v>
      </c>
      <c r="R135" s="15">
        <v>15</v>
      </c>
      <c r="S135" s="66">
        <v>17</v>
      </c>
      <c r="T135" s="15">
        <v>14</v>
      </c>
      <c r="U135" s="66">
        <v>15</v>
      </c>
      <c r="V135" s="15">
        <v>16</v>
      </c>
      <c r="W135" s="66">
        <v>8</v>
      </c>
      <c r="X135" s="24">
        <v>32</v>
      </c>
      <c r="Y135" s="66">
        <v>3</v>
      </c>
      <c r="Z135" s="24">
        <v>60</v>
      </c>
      <c r="AA135" s="70">
        <v>32</v>
      </c>
      <c r="AC135" s="66">
        <v>22</v>
      </c>
      <c r="AD135" s="24">
        <v>9</v>
      </c>
      <c r="AE135" s="70" t="s">
        <v>7</v>
      </c>
      <c r="AG135" s="27">
        <v>6</v>
      </c>
      <c r="AH135" s="24">
        <v>40</v>
      </c>
      <c r="AI135" s="66">
        <v>8</v>
      </c>
      <c r="AJ135" s="24">
        <v>32</v>
      </c>
      <c r="AK135" s="70" t="s">
        <v>7</v>
      </c>
      <c r="AM135" s="66">
        <v>10</v>
      </c>
      <c r="AN135" s="24">
        <v>26</v>
      </c>
      <c r="AO135" s="66">
        <v>2</v>
      </c>
      <c r="AP135" s="24">
        <v>80</v>
      </c>
      <c r="AQ135" s="70" t="s">
        <v>7</v>
      </c>
      <c r="AS135" s="70" t="s">
        <v>7</v>
      </c>
      <c r="AU135" s="70" t="s">
        <v>354</v>
      </c>
      <c r="AW135" s="70"/>
      <c r="AY135" s="70"/>
      <c r="BA135" s="66">
        <f t="shared" si="12"/>
        <v>382</v>
      </c>
      <c r="BB135" s="6">
        <f t="shared" si="13"/>
        <v>0</v>
      </c>
      <c r="BC135" s="6">
        <f t="shared" si="14"/>
        <v>29</v>
      </c>
      <c r="BD135" s="6">
        <f t="shared" si="15"/>
        <v>63</v>
      </c>
      <c r="BE135" s="66">
        <f t="shared" si="16"/>
        <v>190</v>
      </c>
      <c r="BF135" s="28">
        <f t="shared" si="17"/>
        <v>40</v>
      </c>
    </row>
    <row r="136" spans="1:58" ht="15">
      <c r="A136" s="49" t="s">
        <v>187</v>
      </c>
      <c r="B136" s="73" t="s">
        <v>1</v>
      </c>
      <c r="C136" s="66">
        <v>12</v>
      </c>
      <c r="D136" s="5">
        <v>22</v>
      </c>
      <c r="E136" s="66"/>
      <c r="G136" s="66"/>
      <c r="I136" s="66"/>
      <c r="K136" s="66">
        <v>15</v>
      </c>
      <c r="L136" s="5">
        <v>16</v>
      </c>
      <c r="M136" s="66">
        <v>15</v>
      </c>
      <c r="N136" s="5">
        <v>16</v>
      </c>
      <c r="O136" s="66">
        <v>3</v>
      </c>
      <c r="P136" s="5">
        <v>60</v>
      </c>
      <c r="Q136" s="66"/>
      <c r="S136" s="66"/>
      <c r="U136" s="66">
        <v>23</v>
      </c>
      <c r="V136" s="15">
        <v>8</v>
      </c>
      <c r="W136" s="66"/>
      <c r="Y136" s="66"/>
      <c r="AA136" s="66">
        <v>29</v>
      </c>
      <c r="AB136" s="24">
        <v>2</v>
      </c>
      <c r="AC136" s="66">
        <v>17</v>
      </c>
      <c r="AD136" s="24">
        <v>14</v>
      </c>
      <c r="AE136" s="66">
        <v>8</v>
      </c>
      <c r="AF136" s="24">
        <v>32</v>
      </c>
      <c r="AG136" s="66"/>
      <c r="AI136" s="66"/>
      <c r="AK136" s="66">
        <v>16</v>
      </c>
      <c r="AL136" s="24">
        <v>15</v>
      </c>
      <c r="AM136" s="66"/>
      <c r="AO136" s="66"/>
      <c r="AQ136" s="70" t="s">
        <v>7</v>
      </c>
      <c r="AS136" s="66"/>
      <c r="AU136" s="66">
        <v>21</v>
      </c>
      <c r="AV136" s="65">
        <v>10</v>
      </c>
      <c r="BA136" s="66">
        <f t="shared" si="12"/>
        <v>195</v>
      </c>
      <c r="BB136" s="6">
        <f t="shared" si="13"/>
        <v>141</v>
      </c>
      <c r="BC136" s="6">
        <f t="shared" si="14"/>
        <v>54</v>
      </c>
      <c r="BD136" s="6">
        <f t="shared" si="15"/>
        <v>0</v>
      </c>
      <c r="BE136" s="66">
        <f t="shared" si="16"/>
        <v>0</v>
      </c>
      <c r="BF136" s="28">
        <f t="shared" si="17"/>
        <v>0</v>
      </c>
    </row>
    <row r="137" spans="1:58" ht="15">
      <c r="A137" s="49" t="s">
        <v>182</v>
      </c>
      <c r="B137" s="73" t="s">
        <v>10</v>
      </c>
      <c r="C137" s="66">
        <v>7</v>
      </c>
      <c r="D137" s="5">
        <v>36</v>
      </c>
      <c r="E137" s="66"/>
      <c r="G137" s="66"/>
      <c r="I137" s="70"/>
      <c r="K137" s="66" t="s">
        <v>19</v>
      </c>
      <c r="M137" s="66">
        <v>9</v>
      </c>
      <c r="N137" s="5">
        <v>29</v>
      </c>
      <c r="O137" s="66">
        <v>9</v>
      </c>
      <c r="P137" s="5">
        <v>29</v>
      </c>
      <c r="Q137" s="66"/>
      <c r="S137" s="66"/>
      <c r="U137" s="66">
        <v>13</v>
      </c>
      <c r="V137" s="15">
        <v>20</v>
      </c>
      <c r="W137" s="66"/>
      <c r="Y137" s="66"/>
      <c r="AA137" s="66">
        <v>9</v>
      </c>
      <c r="AB137" s="24">
        <v>29</v>
      </c>
      <c r="AC137" s="66">
        <v>24</v>
      </c>
      <c r="AD137" s="24">
        <v>7</v>
      </c>
      <c r="AE137" s="70" t="s">
        <v>7</v>
      </c>
      <c r="AG137" s="70"/>
      <c r="AI137" s="70"/>
      <c r="AK137" s="66">
        <v>7</v>
      </c>
      <c r="AL137" s="24">
        <v>36</v>
      </c>
      <c r="AM137" s="66"/>
      <c r="AO137" s="66"/>
      <c r="AQ137" s="66">
        <v>11</v>
      </c>
      <c r="AR137" s="24">
        <v>24</v>
      </c>
      <c r="AS137" s="66"/>
      <c r="AU137" s="66">
        <v>4</v>
      </c>
      <c r="AV137" s="65">
        <v>50</v>
      </c>
      <c r="BA137" s="66">
        <f t="shared" si="12"/>
        <v>260</v>
      </c>
      <c r="BB137" s="6">
        <f t="shared" si="13"/>
        <v>204</v>
      </c>
      <c r="BC137" s="6">
        <f t="shared" si="14"/>
        <v>56</v>
      </c>
      <c r="BD137" s="6">
        <f t="shared" si="15"/>
        <v>0</v>
      </c>
      <c r="BE137" s="66">
        <f t="shared" si="16"/>
        <v>0</v>
      </c>
      <c r="BF137" s="28">
        <f t="shared" si="17"/>
        <v>0</v>
      </c>
    </row>
    <row r="138" spans="1:58" ht="15">
      <c r="A138" s="49" t="s">
        <v>227</v>
      </c>
      <c r="B138" s="73" t="s">
        <v>1</v>
      </c>
      <c r="C138" s="29" t="s">
        <v>7</v>
      </c>
      <c r="E138" s="66"/>
      <c r="G138" s="66"/>
      <c r="I138" s="66"/>
      <c r="K138" s="66"/>
      <c r="M138" s="66"/>
      <c r="O138" s="70">
        <v>42</v>
      </c>
      <c r="Q138" s="70"/>
      <c r="S138" s="70"/>
      <c r="U138" s="70"/>
      <c r="W138" s="70"/>
      <c r="Y138" s="70"/>
      <c r="AA138" s="70">
        <v>40</v>
      </c>
      <c r="AC138" s="70"/>
      <c r="AE138" s="70" t="s">
        <v>7</v>
      </c>
      <c r="AG138" s="70"/>
      <c r="AI138" s="70"/>
      <c r="AK138" s="70"/>
      <c r="AM138" s="70"/>
      <c r="AO138" s="70"/>
      <c r="AQ138" s="70">
        <v>48</v>
      </c>
      <c r="AS138" s="70"/>
      <c r="AU138" s="70" t="s">
        <v>7</v>
      </c>
      <c r="AW138" s="70"/>
      <c r="AY138" s="70"/>
      <c r="BA138" s="66">
        <f t="shared" si="12"/>
        <v>0</v>
      </c>
      <c r="BB138" s="6">
        <f t="shared" si="13"/>
        <v>0</v>
      </c>
      <c r="BC138" s="6">
        <f t="shared" si="14"/>
        <v>0</v>
      </c>
      <c r="BD138" s="6">
        <f t="shared" si="15"/>
        <v>0</v>
      </c>
      <c r="BE138" s="66">
        <f t="shared" si="16"/>
        <v>0</v>
      </c>
      <c r="BF138" s="28">
        <f t="shared" si="17"/>
        <v>0</v>
      </c>
    </row>
    <row r="139" spans="1:58" ht="15">
      <c r="A139" s="49" t="s">
        <v>221</v>
      </c>
      <c r="B139" s="73" t="s">
        <v>8</v>
      </c>
      <c r="C139" s="29">
        <v>45</v>
      </c>
      <c r="E139" s="66"/>
      <c r="G139" s="70"/>
      <c r="I139" s="70"/>
      <c r="K139" s="70"/>
      <c r="M139" s="29">
        <v>35</v>
      </c>
      <c r="O139" s="66">
        <v>8</v>
      </c>
      <c r="P139" s="5">
        <v>32</v>
      </c>
      <c r="Q139" s="66"/>
      <c r="S139" s="66"/>
      <c r="U139" s="70">
        <v>45</v>
      </c>
      <c r="W139" s="70"/>
      <c r="Y139" s="70"/>
      <c r="AA139" s="70">
        <v>44</v>
      </c>
      <c r="AC139" s="70">
        <v>48</v>
      </c>
      <c r="AE139" s="66">
        <v>22</v>
      </c>
      <c r="AF139" s="24">
        <v>9</v>
      </c>
      <c r="AG139" s="66"/>
      <c r="AI139" s="66"/>
      <c r="AK139" s="66">
        <v>27</v>
      </c>
      <c r="AL139" s="24">
        <v>4</v>
      </c>
      <c r="AM139" s="66"/>
      <c r="AO139" s="66"/>
      <c r="AQ139" s="66">
        <v>27</v>
      </c>
      <c r="AS139" s="66"/>
      <c r="AU139" s="70">
        <v>39</v>
      </c>
      <c r="AW139" s="70"/>
      <c r="AY139" s="70"/>
      <c r="BA139" s="66">
        <f t="shared" si="12"/>
        <v>45</v>
      </c>
      <c r="BB139" s="6">
        <f t="shared" si="13"/>
        <v>45</v>
      </c>
      <c r="BC139" s="6">
        <f t="shared" si="14"/>
        <v>0</v>
      </c>
      <c r="BD139" s="6">
        <f t="shared" si="15"/>
        <v>0</v>
      </c>
      <c r="BE139" s="66">
        <f t="shared" si="16"/>
        <v>0</v>
      </c>
      <c r="BF139" s="28">
        <f t="shared" si="17"/>
        <v>0</v>
      </c>
    </row>
    <row r="140" spans="1:58" ht="15">
      <c r="A140" s="49" t="s">
        <v>454</v>
      </c>
      <c r="B140" s="49" t="s">
        <v>1</v>
      </c>
      <c r="E140" s="66"/>
      <c r="G140" s="66"/>
      <c r="I140" s="66"/>
      <c r="K140" s="66"/>
      <c r="M140" s="66"/>
      <c r="O140" s="66"/>
      <c r="Q140" s="66"/>
      <c r="S140" s="70">
        <v>58</v>
      </c>
      <c r="U140" s="70"/>
      <c r="W140" s="70"/>
      <c r="Y140" s="70"/>
      <c r="AA140" s="70"/>
      <c r="AC140" s="70"/>
      <c r="AE140" s="70"/>
      <c r="AG140" s="70"/>
      <c r="AI140" s="70"/>
      <c r="AK140" s="70"/>
      <c r="AM140" s="70"/>
      <c r="AO140" s="70"/>
      <c r="AQ140" s="70"/>
      <c r="AS140" s="70"/>
      <c r="AU140" s="70"/>
      <c r="AW140" s="70"/>
      <c r="AY140" s="70"/>
      <c r="BA140" s="66">
        <f t="shared" si="12"/>
        <v>0</v>
      </c>
      <c r="BB140" s="6">
        <f t="shared" si="13"/>
        <v>0</v>
      </c>
      <c r="BC140" s="6">
        <f t="shared" si="14"/>
        <v>0</v>
      </c>
      <c r="BD140" s="6">
        <f t="shared" si="15"/>
        <v>0</v>
      </c>
      <c r="BE140" s="66">
        <f t="shared" si="16"/>
        <v>0</v>
      </c>
      <c r="BF140" s="28">
        <f t="shared" si="17"/>
        <v>0</v>
      </c>
    </row>
    <row r="141" spans="1:58" ht="15">
      <c r="A141" s="49" t="s">
        <v>188</v>
      </c>
      <c r="B141" s="73" t="s">
        <v>15</v>
      </c>
      <c r="C141" s="29">
        <v>33</v>
      </c>
      <c r="E141" s="66"/>
      <c r="G141" s="66"/>
      <c r="I141" s="66"/>
      <c r="K141" s="66"/>
      <c r="M141" s="66"/>
      <c r="O141" s="66">
        <v>15</v>
      </c>
      <c r="P141" s="5">
        <v>16</v>
      </c>
      <c r="Q141" s="66"/>
      <c r="S141" s="66"/>
      <c r="U141" s="66"/>
      <c r="W141" s="66"/>
      <c r="Y141" s="66"/>
      <c r="AA141" s="66">
        <v>23</v>
      </c>
      <c r="AB141" s="24">
        <v>8</v>
      </c>
      <c r="AC141" s="66"/>
      <c r="AE141" s="70" t="s">
        <v>7</v>
      </c>
      <c r="AG141" s="70"/>
      <c r="AI141" s="70"/>
      <c r="AK141" s="70">
        <v>42</v>
      </c>
      <c r="AM141" s="70"/>
      <c r="AO141" s="70"/>
      <c r="AQ141" s="66">
        <v>19</v>
      </c>
      <c r="AR141" s="24">
        <v>12</v>
      </c>
      <c r="AS141" s="70"/>
      <c r="AU141" s="70" t="s">
        <v>7</v>
      </c>
      <c r="AW141" s="70">
        <v>38</v>
      </c>
      <c r="AY141" s="66">
        <v>18</v>
      </c>
      <c r="AZ141" s="65">
        <v>13</v>
      </c>
      <c r="BA141" s="66">
        <f t="shared" si="12"/>
        <v>49</v>
      </c>
      <c r="BB141" s="6">
        <f t="shared" si="13"/>
        <v>36</v>
      </c>
      <c r="BC141" s="6">
        <f t="shared" si="14"/>
        <v>0</v>
      </c>
      <c r="BD141" s="6">
        <f t="shared" si="15"/>
        <v>0</v>
      </c>
      <c r="BE141" s="66">
        <f t="shared" si="16"/>
        <v>0</v>
      </c>
      <c r="BF141" s="28">
        <f t="shared" si="17"/>
        <v>13</v>
      </c>
    </row>
    <row r="142" spans="1:58" ht="15">
      <c r="A142" s="49" t="s">
        <v>184</v>
      </c>
      <c r="B142" s="73" t="s">
        <v>3</v>
      </c>
      <c r="C142" s="66">
        <v>2</v>
      </c>
      <c r="D142" s="5">
        <v>80</v>
      </c>
      <c r="E142" s="66"/>
      <c r="G142" s="70"/>
      <c r="I142" s="70"/>
      <c r="K142" s="70"/>
      <c r="M142" s="70"/>
      <c r="O142" s="66">
        <v>22</v>
      </c>
      <c r="P142" s="5">
        <v>9</v>
      </c>
      <c r="Q142" s="66"/>
      <c r="S142" s="66"/>
      <c r="U142" s="70" t="s">
        <v>7</v>
      </c>
      <c r="W142" s="70"/>
      <c r="Y142" s="70"/>
      <c r="AA142" s="66">
        <v>1</v>
      </c>
      <c r="AB142" s="24">
        <v>100</v>
      </c>
      <c r="AC142" s="66"/>
      <c r="AE142" s="66">
        <v>16</v>
      </c>
      <c r="AF142" s="24">
        <v>15</v>
      </c>
      <c r="AG142" s="66"/>
      <c r="AI142" s="66"/>
      <c r="AK142" s="66">
        <v>22</v>
      </c>
      <c r="AL142" s="24">
        <v>9</v>
      </c>
      <c r="AM142" s="66"/>
      <c r="AO142" s="66"/>
      <c r="AQ142" s="66">
        <v>6</v>
      </c>
      <c r="AR142" s="24">
        <v>40</v>
      </c>
      <c r="AS142" s="66"/>
      <c r="AU142" s="66">
        <v>2</v>
      </c>
      <c r="AV142" s="65">
        <v>80</v>
      </c>
      <c r="BA142" s="66">
        <f t="shared" si="12"/>
        <v>333</v>
      </c>
      <c r="BB142" s="6">
        <f t="shared" si="13"/>
        <v>333</v>
      </c>
      <c r="BC142" s="6">
        <f t="shared" si="14"/>
        <v>0</v>
      </c>
      <c r="BD142" s="6">
        <f t="shared" si="15"/>
        <v>0</v>
      </c>
      <c r="BE142" s="66">
        <f t="shared" si="16"/>
        <v>0</v>
      </c>
      <c r="BF142" s="28">
        <f t="shared" si="17"/>
        <v>0</v>
      </c>
    </row>
    <row r="143" spans="1:58" ht="15">
      <c r="A143" s="49" t="s">
        <v>468</v>
      </c>
      <c r="B143" s="73" t="s">
        <v>461</v>
      </c>
      <c r="C143" s="66"/>
      <c r="E143" s="66"/>
      <c r="G143" s="66"/>
      <c r="I143" s="66"/>
      <c r="K143" s="66"/>
      <c r="M143" s="66"/>
      <c r="O143" s="66"/>
      <c r="Q143" s="66"/>
      <c r="S143" s="66"/>
      <c r="U143" s="70">
        <v>58</v>
      </c>
      <c r="W143" s="70"/>
      <c r="Y143" s="70"/>
      <c r="AA143" s="70"/>
      <c r="AC143" s="70"/>
      <c r="AE143" s="70"/>
      <c r="AG143" s="70"/>
      <c r="AI143" s="70"/>
      <c r="AK143" s="70"/>
      <c r="AM143" s="70"/>
      <c r="AO143" s="70"/>
      <c r="AQ143" s="70"/>
      <c r="AS143" s="70"/>
      <c r="AU143" s="70"/>
      <c r="AW143" s="70"/>
      <c r="AY143" s="70"/>
      <c r="BA143" s="66">
        <f t="shared" si="12"/>
        <v>0</v>
      </c>
      <c r="BB143" s="6">
        <f t="shared" si="13"/>
        <v>0</v>
      </c>
      <c r="BC143" s="6">
        <f t="shared" si="14"/>
        <v>0</v>
      </c>
      <c r="BD143" s="6">
        <f t="shared" si="15"/>
        <v>0</v>
      </c>
      <c r="BE143" s="66">
        <f t="shared" si="16"/>
        <v>0</v>
      </c>
      <c r="BF143" s="28">
        <f t="shared" si="17"/>
        <v>0</v>
      </c>
    </row>
    <row r="144" spans="1:58" ht="15">
      <c r="A144" s="49" t="s">
        <v>171</v>
      </c>
      <c r="B144" s="73" t="s">
        <v>13</v>
      </c>
      <c r="C144" s="29">
        <v>38</v>
      </c>
      <c r="E144" s="66"/>
      <c r="G144" s="70"/>
      <c r="I144" s="66"/>
      <c r="K144" s="66">
        <v>19</v>
      </c>
      <c r="L144" s="5">
        <v>12</v>
      </c>
      <c r="M144" s="66">
        <v>30</v>
      </c>
      <c r="O144" s="66">
        <v>6</v>
      </c>
      <c r="P144" s="5">
        <v>40</v>
      </c>
      <c r="Q144" s="66"/>
      <c r="S144" s="66"/>
      <c r="U144" s="66">
        <v>16</v>
      </c>
      <c r="V144" s="15">
        <v>15</v>
      </c>
      <c r="W144" s="66"/>
      <c r="Y144" s="66">
        <v>4</v>
      </c>
      <c r="Z144" s="24">
        <v>50</v>
      </c>
      <c r="AA144" s="66">
        <v>16</v>
      </c>
      <c r="AB144" s="24">
        <v>15</v>
      </c>
      <c r="AC144" s="66">
        <v>20</v>
      </c>
      <c r="AD144" s="24">
        <v>11</v>
      </c>
      <c r="AE144" s="66">
        <v>6</v>
      </c>
      <c r="AF144" s="24">
        <v>40</v>
      </c>
      <c r="AG144" s="66"/>
      <c r="AI144" s="66"/>
      <c r="AK144" s="66">
        <v>9</v>
      </c>
      <c r="AL144" s="24">
        <v>29</v>
      </c>
      <c r="AM144" s="66"/>
      <c r="AO144" s="66"/>
      <c r="AQ144" s="70">
        <v>71</v>
      </c>
      <c r="AS144" s="66"/>
      <c r="AU144" s="66">
        <v>11</v>
      </c>
      <c r="AV144" s="65">
        <v>24</v>
      </c>
      <c r="BA144" s="66">
        <f t="shared" si="12"/>
        <v>236</v>
      </c>
      <c r="BB144" s="6">
        <f t="shared" si="13"/>
        <v>148</v>
      </c>
      <c r="BC144" s="6">
        <f t="shared" si="14"/>
        <v>38</v>
      </c>
      <c r="BD144" s="6">
        <f t="shared" si="15"/>
        <v>0</v>
      </c>
      <c r="BE144" s="66">
        <f t="shared" si="16"/>
        <v>0</v>
      </c>
      <c r="BF144" s="28">
        <f t="shared" si="17"/>
        <v>0</v>
      </c>
    </row>
    <row r="145" spans="1:58" ht="15">
      <c r="A145" s="68" t="s">
        <v>411</v>
      </c>
      <c r="B145" s="49" t="s">
        <v>11</v>
      </c>
      <c r="E145" s="66"/>
      <c r="G145" s="66"/>
      <c r="I145" s="66"/>
      <c r="K145" s="66">
        <v>24</v>
      </c>
      <c r="L145" s="5">
        <v>7</v>
      </c>
      <c r="M145" s="29">
        <v>41</v>
      </c>
      <c r="O145" s="29"/>
      <c r="Q145" s="29"/>
      <c r="S145" s="29"/>
      <c r="U145" s="70">
        <v>37</v>
      </c>
      <c r="W145" s="70"/>
      <c r="Y145" s="70"/>
      <c r="AA145" s="70"/>
      <c r="AC145" s="70">
        <v>35</v>
      </c>
      <c r="AE145" s="70"/>
      <c r="AG145" s="70"/>
      <c r="AI145" s="70"/>
      <c r="AK145" s="70"/>
      <c r="AM145" s="70"/>
      <c r="AO145" s="70"/>
      <c r="AQ145" s="70"/>
      <c r="AS145" s="70"/>
      <c r="AU145" s="70"/>
      <c r="AW145" s="70"/>
      <c r="AY145" s="70"/>
      <c r="BA145" s="66">
        <f t="shared" si="12"/>
        <v>7</v>
      </c>
      <c r="BB145" s="6">
        <f t="shared" si="13"/>
        <v>0</v>
      </c>
      <c r="BC145" s="6">
        <f t="shared" si="14"/>
        <v>7</v>
      </c>
      <c r="BD145" s="6">
        <f t="shared" si="15"/>
        <v>0</v>
      </c>
      <c r="BE145" s="66">
        <f t="shared" si="16"/>
        <v>0</v>
      </c>
      <c r="BF145" s="28">
        <f t="shared" si="17"/>
        <v>0</v>
      </c>
    </row>
    <row r="146" spans="1:58" ht="15">
      <c r="A146" s="49" t="s">
        <v>462</v>
      </c>
      <c r="B146" s="49" t="s">
        <v>15</v>
      </c>
      <c r="C146" s="66"/>
      <c r="D146" s="65"/>
      <c r="E146" s="66"/>
      <c r="F146" s="65"/>
      <c r="G146" s="66"/>
      <c r="H146" s="65"/>
      <c r="I146" s="66"/>
      <c r="J146" s="65"/>
      <c r="K146" s="66"/>
      <c r="L146" s="65"/>
      <c r="M146" s="66"/>
      <c r="N146" s="65"/>
      <c r="O146" s="66"/>
      <c r="P146" s="65"/>
      <c r="Q146" s="66"/>
      <c r="R146" s="65"/>
      <c r="S146" s="66"/>
      <c r="T146" s="65"/>
      <c r="U146" s="66">
        <v>29</v>
      </c>
      <c r="V146" s="65">
        <v>2</v>
      </c>
      <c r="W146" s="66"/>
      <c r="X146" s="65"/>
      <c r="Y146" s="66"/>
      <c r="Z146" s="65"/>
      <c r="AA146" s="66"/>
      <c r="AB146" s="65"/>
      <c r="AC146" s="70">
        <v>50</v>
      </c>
      <c r="AD146" s="65"/>
      <c r="AE146" s="70"/>
      <c r="AF146" s="65"/>
      <c r="AG146" s="70"/>
      <c r="AH146" s="65"/>
      <c r="AI146" s="70"/>
      <c r="AJ146" s="65"/>
      <c r="AK146" s="70"/>
      <c r="AL146" s="65"/>
      <c r="AM146" s="70"/>
      <c r="AN146" s="65"/>
      <c r="AO146" s="70"/>
      <c r="AP146" s="65"/>
      <c r="AQ146" s="70"/>
      <c r="AR146" s="65"/>
      <c r="AS146" s="70"/>
      <c r="AT146" s="65"/>
      <c r="AU146" s="70"/>
      <c r="AW146" s="70"/>
      <c r="AY146" s="70"/>
      <c r="BA146" s="66">
        <f t="shared" si="12"/>
        <v>2</v>
      </c>
      <c r="BB146" s="6">
        <f t="shared" si="13"/>
        <v>0</v>
      </c>
      <c r="BC146" s="6">
        <f t="shared" si="14"/>
        <v>2</v>
      </c>
      <c r="BD146" s="6">
        <f t="shared" si="15"/>
        <v>0</v>
      </c>
      <c r="BE146" s="66">
        <f t="shared" si="16"/>
        <v>0</v>
      </c>
      <c r="BF146" s="28">
        <f t="shared" si="17"/>
        <v>0</v>
      </c>
    </row>
    <row r="147" spans="1:58" ht="15">
      <c r="A147" s="49" t="s">
        <v>410</v>
      </c>
      <c r="B147" s="49" t="s">
        <v>5</v>
      </c>
      <c r="C147" s="66"/>
      <c r="E147" s="66"/>
      <c r="G147" s="66"/>
      <c r="I147" s="66"/>
      <c r="K147" s="29">
        <v>37</v>
      </c>
      <c r="M147" s="66">
        <v>23</v>
      </c>
      <c r="N147" s="5">
        <v>8</v>
      </c>
      <c r="O147" s="66"/>
      <c r="Q147" s="66"/>
      <c r="S147" s="66"/>
      <c r="U147" s="70">
        <v>32</v>
      </c>
      <c r="W147" s="70"/>
      <c r="Y147" s="70"/>
      <c r="AA147" s="70"/>
      <c r="AC147" s="70">
        <v>32</v>
      </c>
      <c r="AE147" s="70"/>
      <c r="AG147" s="70"/>
      <c r="AI147" s="70"/>
      <c r="AK147" s="70"/>
      <c r="AM147" s="70"/>
      <c r="AO147" s="70"/>
      <c r="AQ147" s="70"/>
      <c r="AS147" s="70"/>
      <c r="AU147" s="70"/>
      <c r="AW147" s="70"/>
      <c r="AY147" s="70"/>
      <c r="BA147" s="66">
        <f t="shared" si="12"/>
        <v>8</v>
      </c>
      <c r="BB147" s="6">
        <f t="shared" si="13"/>
        <v>0</v>
      </c>
      <c r="BC147" s="6">
        <f t="shared" si="14"/>
        <v>8</v>
      </c>
      <c r="BD147" s="6">
        <f t="shared" si="15"/>
        <v>0</v>
      </c>
      <c r="BE147" s="66">
        <f t="shared" si="16"/>
        <v>0</v>
      </c>
      <c r="BF147" s="28">
        <f t="shared" si="17"/>
        <v>0</v>
      </c>
    </row>
    <row r="148" spans="1:58" ht="15">
      <c r="A148" s="68" t="s">
        <v>291</v>
      </c>
      <c r="B148" s="73" t="s">
        <v>11</v>
      </c>
      <c r="E148" s="29">
        <v>35</v>
      </c>
      <c r="G148" s="29">
        <v>44</v>
      </c>
      <c r="I148" s="27">
        <v>25</v>
      </c>
      <c r="J148" s="5">
        <v>6</v>
      </c>
      <c r="K148" s="27"/>
      <c r="M148" s="27"/>
      <c r="O148" s="27"/>
      <c r="Q148" s="70">
        <v>40</v>
      </c>
      <c r="S148" s="66">
        <v>18</v>
      </c>
      <c r="T148" s="15">
        <v>13</v>
      </c>
      <c r="U148" s="66"/>
      <c r="W148" s="66">
        <v>11</v>
      </c>
      <c r="X148" s="24">
        <v>24</v>
      </c>
      <c r="Y148" s="66"/>
      <c r="AA148" s="66"/>
      <c r="AC148" s="66"/>
      <c r="AE148" s="66"/>
      <c r="AG148" s="70" t="s">
        <v>7</v>
      </c>
      <c r="AI148" s="70" t="s">
        <v>331</v>
      </c>
      <c r="AK148" s="70"/>
      <c r="AM148" s="70" t="s">
        <v>333</v>
      </c>
      <c r="AO148" s="70">
        <v>36</v>
      </c>
      <c r="AQ148" s="70"/>
      <c r="AS148" s="70"/>
      <c r="AU148" s="70"/>
      <c r="AW148" s="70" t="s">
        <v>333</v>
      </c>
      <c r="AY148" s="70"/>
      <c r="BA148" s="66">
        <f t="shared" si="12"/>
        <v>43</v>
      </c>
      <c r="BB148" s="6">
        <f t="shared" si="13"/>
        <v>0</v>
      </c>
      <c r="BC148" s="6">
        <f t="shared" si="14"/>
        <v>0</v>
      </c>
      <c r="BD148" s="6">
        <f t="shared" si="15"/>
        <v>6</v>
      </c>
      <c r="BE148" s="66">
        <f t="shared" si="16"/>
        <v>37</v>
      </c>
      <c r="BF148" s="28">
        <f t="shared" si="17"/>
        <v>0</v>
      </c>
    </row>
    <row r="149" spans="1:58" ht="15">
      <c r="A149" s="49" t="s">
        <v>210</v>
      </c>
      <c r="B149" s="73" t="s">
        <v>1</v>
      </c>
      <c r="C149" s="66">
        <v>24</v>
      </c>
      <c r="D149" s="5">
        <v>7</v>
      </c>
      <c r="E149" s="66"/>
      <c r="G149" s="66"/>
      <c r="I149" s="66"/>
      <c r="K149" s="66"/>
      <c r="M149" s="29" t="s">
        <v>7</v>
      </c>
      <c r="O149" s="70">
        <v>39</v>
      </c>
      <c r="Q149" s="70"/>
      <c r="S149" s="70"/>
      <c r="U149" s="70"/>
      <c r="W149" s="70"/>
      <c r="Y149" s="70"/>
      <c r="AA149" s="70"/>
      <c r="AC149" s="70"/>
      <c r="AE149" s="70"/>
      <c r="AG149" s="70"/>
      <c r="AI149" s="70"/>
      <c r="AK149" s="70"/>
      <c r="AM149" s="70"/>
      <c r="AO149" s="70"/>
      <c r="AQ149" s="70"/>
      <c r="AS149" s="70"/>
      <c r="AU149" s="70"/>
      <c r="AW149" s="70"/>
      <c r="AY149" s="70"/>
      <c r="BA149" s="66">
        <f t="shared" si="12"/>
        <v>7</v>
      </c>
      <c r="BB149" s="6">
        <f t="shared" si="13"/>
        <v>7</v>
      </c>
      <c r="BC149" s="6">
        <f t="shared" si="14"/>
        <v>0</v>
      </c>
      <c r="BD149" s="6">
        <f t="shared" si="15"/>
        <v>0</v>
      </c>
      <c r="BE149" s="66">
        <f t="shared" si="16"/>
        <v>0</v>
      </c>
      <c r="BF149" s="28">
        <f t="shared" si="17"/>
        <v>0</v>
      </c>
    </row>
    <row r="150" spans="1:58" ht="15">
      <c r="A150" s="69" t="s">
        <v>444</v>
      </c>
      <c r="B150" s="73" t="s">
        <v>113</v>
      </c>
      <c r="C150" s="66"/>
      <c r="E150" s="66"/>
      <c r="G150" s="66"/>
      <c r="I150" s="66"/>
      <c r="K150" s="66"/>
      <c r="M150" s="66"/>
      <c r="O150" s="66"/>
      <c r="Q150" s="70">
        <v>54</v>
      </c>
      <c r="S150" s="70"/>
      <c r="U150" s="70"/>
      <c r="W150" s="70"/>
      <c r="Y150" s="70"/>
      <c r="AA150" s="70"/>
      <c r="AC150" s="70"/>
      <c r="AE150" s="70"/>
      <c r="AG150" s="70"/>
      <c r="AI150" s="70"/>
      <c r="AK150" s="70"/>
      <c r="AM150" s="70"/>
      <c r="AO150" s="70"/>
      <c r="AQ150" s="70"/>
      <c r="AS150" s="70"/>
      <c r="AU150" s="70"/>
      <c r="AW150" s="70"/>
      <c r="AY150" s="70"/>
      <c r="BA150" s="66">
        <f t="shared" si="12"/>
        <v>0</v>
      </c>
      <c r="BB150" s="6">
        <f t="shared" si="13"/>
        <v>0</v>
      </c>
      <c r="BC150" s="6">
        <f t="shared" si="14"/>
        <v>0</v>
      </c>
      <c r="BD150" s="6">
        <f t="shared" si="15"/>
        <v>0</v>
      </c>
      <c r="BE150" s="66">
        <f t="shared" si="16"/>
        <v>0</v>
      </c>
      <c r="BF150" s="28">
        <f t="shared" si="17"/>
        <v>0</v>
      </c>
    </row>
    <row r="151" spans="1:58" ht="15">
      <c r="A151" s="68" t="s">
        <v>292</v>
      </c>
      <c r="B151" s="73" t="s">
        <v>3</v>
      </c>
      <c r="C151" s="66"/>
      <c r="E151" s="29">
        <v>49</v>
      </c>
      <c r="G151" s="29" t="s">
        <v>333</v>
      </c>
      <c r="I151" s="29" t="s">
        <v>331</v>
      </c>
      <c r="K151" s="29" t="s">
        <v>354</v>
      </c>
      <c r="M151" s="29"/>
      <c r="O151" s="29"/>
      <c r="Q151" s="70" t="s">
        <v>333</v>
      </c>
      <c r="S151" s="66">
        <v>14</v>
      </c>
      <c r="T151" s="15">
        <v>18</v>
      </c>
      <c r="U151" s="66">
        <v>7</v>
      </c>
      <c r="V151" s="15">
        <v>36</v>
      </c>
      <c r="W151" s="70" t="s">
        <v>333</v>
      </c>
      <c r="Y151" s="70"/>
      <c r="AA151" s="70"/>
      <c r="AC151" s="70"/>
      <c r="AE151" s="70"/>
      <c r="AG151" s="27" t="s">
        <v>19</v>
      </c>
      <c r="AI151" s="66">
        <v>10</v>
      </c>
      <c r="AJ151" s="24">
        <v>26</v>
      </c>
      <c r="AK151" s="66"/>
      <c r="AM151" s="70" t="s">
        <v>333</v>
      </c>
      <c r="AO151" s="70">
        <v>39</v>
      </c>
      <c r="AQ151" s="70">
        <v>69</v>
      </c>
      <c r="AS151" s="66">
        <v>12</v>
      </c>
      <c r="AT151" s="24">
        <v>22</v>
      </c>
      <c r="AW151" s="70">
        <v>37</v>
      </c>
      <c r="AY151" s="66">
        <v>12</v>
      </c>
      <c r="AZ151" s="65">
        <v>22</v>
      </c>
      <c r="BA151" s="66">
        <f t="shared" si="12"/>
        <v>124</v>
      </c>
      <c r="BB151" s="6">
        <f t="shared" si="13"/>
        <v>0</v>
      </c>
      <c r="BC151" s="6">
        <f t="shared" si="14"/>
        <v>36</v>
      </c>
      <c r="BD151" s="6">
        <f t="shared" si="15"/>
        <v>0</v>
      </c>
      <c r="BE151" s="66">
        <f t="shared" si="16"/>
        <v>44</v>
      </c>
      <c r="BF151" s="28">
        <f t="shared" si="17"/>
        <v>44</v>
      </c>
    </row>
    <row r="152" spans="1:58" ht="15">
      <c r="A152" s="30" t="s">
        <v>427</v>
      </c>
      <c r="B152" s="49" t="s">
        <v>3</v>
      </c>
      <c r="C152" s="66"/>
      <c r="G152" s="66"/>
      <c r="I152" s="66"/>
      <c r="K152" s="66"/>
      <c r="M152" s="29" t="s">
        <v>7</v>
      </c>
      <c r="O152" s="29"/>
      <c r="Q152" s="29"/>
      <c r="S152" s="29"/>
      <c r="U152" s="29"/>
      <c r="W152" s="29"/>
      <c r="Y152" s="29"/>
      <c r="AA152" s="29"/>
      <c r="AC152" s="70">
        <v>53</v>
      </c>
      <c r="AE152" s="70"/>
      <c r="AG152" s="70"/>
      <c r="AI152" s="70"/>
      <c r="AK152" s="70"/>
      <c r="AM152" s="70"/>
      <c r="AO152" s="70"/>
      <c r="AQ152" s="70"/>
      <c r="AS152" s="70"/>
      <c r="AU152" s="70"/>
      <c r="AW152" s="70"/>
      <c r="AY152" s="70"/>
      <c r="BA152" s="66">
        <f t="shared" si="12"/>
        <v>0</v>
      </c>
      <c r="BB152" s="6">
        <f t="shared" si="13"/>
        <v>0</v>
      </c>
      <c r="BC152" s="6">
        <f t="shared" si="14"/>
        <v>0</v>
      </c>
      <c r="BD152" s="6">
        <f t="shared" si="15"/>
        <v>0</v>
      </c>
      <c r="BE152" s="66">
        <f t="shared" si="16"/>
        <v>0</v>
      </c>
      <c r="BF152" s="28">
        <f t="shared" si="17"/>
        <v>0</v>
      </c>
    </row>
    <row r="153" spans="1:58" ht="15">
      <c r="A153" s="68" t="s">
        <v>413</v>
      </c>
      <c r="B153" s="49" t="s">
        <v>3</v>
      </c>
      <c r="C153" s="66"/>
      <c r="G153" s="66"/>
      <c r="I153" s="66"/>
      <c r="K153" s="66">
        <v>12</v>
      </c>
      <c r="L153" s="5">
        <v>22</v>
      </c>
      <c r="M153" s="29" t="s">
        <v>7</v>
      </c>
      <c r="O153" s="29"/>
      <c r="Q153" s="29"/>
      <c r="S153" s="29"/>
      <c r="U153" s="29"/>
      <c r="W153" s="29"/>
      <c r="Y153" s="29"/>
      <c r="AA153" s="29"/>
      <c r="AC153" s="66">
        <v>15</v>
      </c>
      <c r="AD153" s="24">
        <v>16</v>
      </c>
      <c r="AE153" s="66"/>
      <c r="AG153" s="66"/>
      <c r="AI153" s="66"/>
      <c r="AK153" s="66"/>
      <c r="AM153" s="66"/>
      <c r="AO153" s="66"/>
      <c r="AQ153" s="66"/>
      <c r="AS153" s="66"/>
      <c r="BA153" s="66">
        <f t="shared" si="12"/>
        <v>38</v>
      </c>
      <c r="BB153" s="6">
        <f t="shared" si="13"/>
        <v>0</v>
      </c>
      <c r="BC153" s="6">
        <f t="shared" si="14"/>
        <v>38</v>
      </c>
      <c r="BD153" s="6">
        <f t="shared" si="15"/>
        <v>0</v>
      </c>
      <c r="BE153" s="66">
        <f t="shared" si="16"/>
        <v>0</v>
      </c>
      <c r="BF153" s="28">
        <f t="shared" si="17"/>
        <v>0</v>
      </c>
    </row>
    <row r="154" spans="1:58" ht="15">
      <c r="A154" s="68" t="s">
        <v>293</v>
      </c>
      <c r="B154" s="73" t="s">
        <v>8</v>
      </c>
      <c r="C154" s="66"/>
      <c r="E154" s="29">
        <v>57</v>
      </c>
      <c r="G154" s="29">
        <v>48</v>
      </c>
      <c r="I154" s="29" t="s">
        <v>333</v>
      </c>
      <c r="K154" s="29">
        <v>51</v>
      </c>
      <c r="M154" s="29"/>
      <c r="O154" s="29"/>
      <c r="Q154" s="29"/>
      <c r="S154" s="70">
        <v>59</v>
      </c>
      <c r="U154" s="70"/>
      <c r="W154" s="70"/>
      <c r="Y154" s="70"/>
      <c r="AA154" s="70"/>
      <c r="AC154" s="70"/>
      <c r="AE154" s="70"/>
      <c r="AG154" s="70"/>
      <c r="AI154" s="70"/>
      <c r="AK154" s="70"/>
      <c r="AM154" s="70"/>
      <c r="AO154" s="70"/>
      <c r="AQ154" s="70"/>
      <c r="AS154" s="70"/>
      <c r="AU154" s="70"/>
      <c r="AW154" s="70">
        <v>42</v>
      </c>
      <c r="AY154" s="66" t="s">
        <v>19</v>
      </c>
      <c r="BA154" s="66">
        <f t="shared" si="12"/>
        <v>0</v>
      </c>
      <c r="BB154" s="6">
        <f t="shared" si="13"/>
        <v>0</v>
      </c>
      <c r="BC154" s="6">
        <f t="shared" si="14"/>
        <v>0</v>
      </c>
      <c r="BD154" s="6">
        <f t="shared" si="15"/>
        <v>0</v>
      </c>
      <c r="BE154" s="66">
        <f t="shared" si="16"/>
        <v>0</v>
      </c>
      <c r="BF154" s="28">
        <f t="shared" si="17"/>
        <v>0</v>
      </c>
    </row>
    <row r="155" spans="1:58" ht="15">
      <c r="A155" s="68" t="s">
        <v>294</v>
      </c>
      <c r="B155" s="73" t="s">
        <v>9</v>
      </c>
      <c r="E155" s="66">
        <v>13</v>
      </c>
      <c r="F155" s="5">
        <v>20</v>
      </c>
      <c r="G155" s="27">
        <v>15</v>
      </c>
      <c r="H155" s="5">
        <v>16</v>
      </c>
      <c r="I155" s="27">
        <v>19</v>
      </c>
      <c r="J155" s="5">
        <v>12</v>
      </c>
      <c r="K155" s="29">
        <v>53</v>
      </c>
      <c r="M155" s="29"/>
      <c r="O155" s="29"/>
      <c r="Q155" s="66">
        <v>15</v>
      </c>
      <c r="R155" s="15">
        <v>16</v>
      </c>
      <c r="S155" s="66">
        <v>8</v>
      </c>
      <c r="T155" s="15">
        <v>32</v>
      </c>
      <c r="U155" s="66"/>
      <c r="W155" s="66">
        <v>13</v>
      </c>
      <c r="X155" s="24">
        <v>20</v>
      </c>
      <c r="Y155" s="66"/>
      <c r="AA155" s="66"/>
      <c r="AC155" s="66"/>
      <c r="AE155" s="66"/>
      <c r="AG155" s="66"/>
      <c r="AI155" s="66">
        <v>23</v>
      </c>
      <c r="AJ155" s="24">
        <v>8</v>
      </c>
      <c r="AK155" s="66"/>
      <c r="AM155" s="66">
        <v>29</v>
      </c>
      <c r="AN155" s="24">
        <v>2</v>
      </c>
      <c r="AO155" s="70" t="s">
        <v>333</v>
      </c>
      <c r="AQ155" s="66"/>
      <c r="AS155" s="66"/>
      <c r="AW155" s="70" t="s">
        <v>333</v>
      </c>
      <c r="AY155" s="70"/>
      <c r="BA155" s="66">
        <f t="shared" si="12"/>
        <v>126</v>
      </c>
      <c r="BB155" s="6">
        <f t="shared" si="13"/>
        <v>0</v>
      </c>
      <c r="BC155" s="6">
        <f t="shared" si="14"/>
        <v>0</v>
      </c>
      <c r="BD155" s="6">
        <f t="shared" si="15"/>
        <v>46</v>
      </c>
      <c r="BE155" s="66">
        <f t="shared" si="16"/>
        <v>80</v>
      </c>
      <c r="BF155" s="28">
        <f t="shared" si="17"/>
        <v>0</v>
      </c>
    </row>
    <row r="156" spans="1:58" ht="15">
      <c r="A156" s="69" t="s">
        <v>550</v>
      </c>
      <c r="B156" s="68" t="s">
        <v>3</v>
      </c>
      <c r="C156" s="66"/>
      <c r="E156" s="66"/>
      <c r="G156" s="66"/>
      <c r="I156" s="66"/>
      <c r="K156" s="66"/>
      <c r="M156" s="66"/>
      <c r="O156" s="66"/>
      <c r="Q156" s="66"/>
      <c r="S156" s="66"/>
      <c r="U156" s="66"/>
      <c r="W156" s="66"/>
      <c r="Y156" s="66"/>
      <c r="AA156" s="66"/>
      <c r="AC156" s="66"/>
      <c r="AE156" s="70" t="s">
        <v>7</v>
      </c>
      <c r="AG156" s="70"/>
      <c r="AI156" s="70"/>
      <c r="AK156" s="70"/>
      <c r="AM156" s="70"/>
      <c r="AO156" s="70"/>
      <c r="AQ156" s="70"/>
      <c r="AS156" s="70"/>
      <c r="AU156" s="70"/>
      <c r="AW156" s="70"/>
      <c r="AY156" s="70"/>
      <c r="BA156" s="66">
        <f t="shared" si="12"/>
        <v>0</v>
      </c>
      <c r="BB156" s="6">
        <f t="shared" si="13"/>
        <v>0</v>
      </c>
      <c r="BC156" s="6">
        <f t="shared" si="14"/>
        <v>0</v>
      </c>
      <c r="BD156" s="6">
        <f t="shared" si="15"/>
        <v>0</v>
      </c>
      <c r="BE156" s="66">
        <f t="shared" si="16"/>
        <v>0</v>
      </c>
      <c r="BF156" s="28">
        <f t="shared" si="17"/>
        <v>0</v>
      </c>
    </row>
    <row r="157" spans="1:58" ht="15">
      <c r="A157" s="49" t="s">
        <v>208</v>
      </c>
      <c r="B157" s="73" t="s">
        <v>18</v>
      </c>
      <c r="C157" s="29" t="s">
        <v>250</v>
      </c>
      <c r="E157" s="66"/>
      <c r="G157" s="66"/>
      <c r="I157" s="66"/>
      <c r="K157" s="66" t="s">
        <v>19</v>
      </c>
      <c r="M157" s="66">
        <v>26</v>
      </c>
      <c r="N157" s="5">
        <v>5</v>
      </c>
      <c r="O157" s="66">
        <v>23</v>
      </c>
      <c r="P157" s="5">
        <v>8</v>
      </c>
      <c r="Q157" s="66"/>
      <c r="S157" s="66"/>
      <c r="U157" s="70">
        <v>34</v>
      </c>
      <c r="W157" s="70"/>
      <c r="Y157" s="70"/>
      <c r="AA157" s="66">
        <v>22</v>
      </c>
      <c r="AB157" s="24">
        <v>9</v>
      </c>
      <c r="AC157" s="66">
        <v>24</v>
      </c>
      <c r="AD157" s="24">
        <v>7</v>
      </c>
      <c r="AE157" s="66" t="s">
        <v>19</v>
      </c>
      <c r="AG157" s="66"/>
      <c r="AI157" s="66"/>
      <c r="AK157" s="70" t="s">
        <v>7</v>
      </c>
      <c r="AM157" s="70"/>
      <c r="AO157" s="70"/>
      <c r="AQ157" s="70">
        <v>40</v>
      </c>
      <c r="AS157" s="70"/>
      <c r="AU157" s="70" t="s">
        <v>7</v>
      </c>
      <c r="AW157" s="70"/>
      <c r="AY157" s="70"/>
      <c r="BA157" s="66">
        <f t="shared" si="12"/>
        <v>29</v>
      </c>
      <c r="BB157" s="66">
        <f t="shared" si="13"/>
        <v>17</v>
      </c>
      <c r="BC157" s="66">
        <f t="shared" si="14"/>
        <v>12</v>
      </c>
      <c r="BD157" s="66">
        <f t="shared" si="15"/>
        <v>0</v>
      </c>
      <c r="BE157" s="66">
        <f t="shared" si="16"/>
        <v>0</v>
      </c>
      <c r="BF157" s="28">
        <f t="shared" si="17"/>
        <v>0</v>
      </c>
    </row>
    <row r="158" spans="1:58" ht="15">
      <c r="A158" s="30" t="s">
        <v>246</v>
      </c>
      <c r="B158" s="73" t="s">
        <v>18</v>
      </c>
      <c r="C158" s="29">
        <v>44</v>
      </c>
      <c r="E158" s="66"/>
      <c r="G158" s="66"/>
      <c r="I158" s="66"/>
      <c r="K158" s="66"/>
      <c r="M158" s="66"/>
      <c r="O158" s="66"/>
      <c r="Q158" s="66"/>
      <c r="S158" s="66"/>
      <c r="U158" s="66"/>
      <c r="W158" s="66"/>
      <c r="Y158" s="66"/>
      <c r="AA158" s="66"/>
      <c r="AC158" s="66"/>
      <c r="AE158" s="66"/>
      <c r="AG158" s="66"/>
      <c r="AI158" s="66"/>
      <c r="AK158" s="66"/>
      <c r="AM158" s="66"/>
      <c r="AO158" s="66"/>
      <c r="AQ158" s="66"/>
      <c r="AS158" s="66"/>
      <c r="AU158" s="70" t="s">
        <v>7</v>
      </c>
      <c r="AW158" s="70"/>
      <c r="AY158" s="70"/>
      <c r="BA158" s="66">
        <f t="shared" si="12"/>
        <v>0</v>
      </c>
      <c r="BB158" s="6">
        <f t="shared" si="13"/>
        <v>0</v>
      </c>
      <c r="BC158" s="6">
        <f t="shared" si="14"/>
        <v>0</v>
      </c>
      <c r="BD158" s="6">
        <f t="shared" si="15"/>
        <v>0</v>
      </c>
      <c r="BE158" s="66">
        <f t="shared" si="16"/>
        <v>0</v>
      </c>
      <c r="BF158" s="28">
        <f t="shared" si="17"/>
        <v>0</v>
      </c>
    </row>
    <row r="159" spans="1:58" ht="15">
      <c r="A159" s="69" t="s">
        <v>568</v>
      </c>
      <c r="B159" s="68" t="s">
        <v>10</v>
      </c>
      <c r="C159" s="66"/>
      <c r="E159" s="66"/>
      <c r="G159" s="66"/>
      <c r="I159" s="66"/>
      <c r="K159" s="66"/>
      <c r="M159" s="66"/>
      <c r="O159" s="66"/>
      <c r="Q159" s="66"/>
      <c r="S159" s="66"/>
      <c r="U159" s="66"/>
      <c r="W159" s="66"/>
      <c r="Y159" s="66"/>
      <c r="AA159" s="66"/>
      <c r="AC159" s="66"/>
      <c r="AE159" s="66"/>
      <c r="AG159" s="27">
        <v>22</v>
      </c>
      <c r="AH159" s="24">
        <v>9</v>
      </c>
      <c r="AI159" s="70">
        <v>37</v>
      </c>
      <c r="AK159" s="70"/>
      <c r="AM159" s="70"/>
      <c r="AO159" s="70">
        <v>45</v>
      </c>
      <c r="AQ159" s="70" t="s">
        <v>7</v>
      </c>
      <c r="AS159" s="70" t="s">
        <v>7</v>
      </c>
      <c r="AU159" s="70"/>
      <c r="AW159" s="70">
        <v>45</v>
      </c>
      <c r="AY159" s="66">
        <v>8</v>
      </c>
      <c r="AZ159" s="65">
        <v>32</v>
      </c>
      <c r="BA159" s="66">
        <f t="shared" si="12"/>
        <v>41</v>
      </c>
      <c r="BB159" s="6">
        <f t="shared" si="13"/>
        <v>0</v>
      </c>
      <c r="BC159" s="6">
        <f t="shared" si="14"/>
        <v>0</v>
      </c>
      <c r="BD159" s="6">
        <f t="shared" si="15"/>
        <v>0</v>
      </c>
      <c r="BE159" s="66">
        <f t="shared" si="16"/>
        <v>0</v>
      </c>
      <c r="BF159" s="28">
        <f t="shared" si="17"/>
        <v>41</v>
      </c>
    </row>
    <row r="160" spans="1:58" ht="15">
      <c r="A160" s="68" t="s">
        <v>295</v>
      </c>
      <c r="B160" s="73" t="s">
        <v>10</v>
      </c>
      <c r="C160" s="66"/>
      <c r="E160" s="6">
        <v>29</v>
      </c>
      <c r="F160" s="5">
        <v>2</v>
      </c>
      <c r="G160" s="29">
        <v>36</v>
      </c>
      <c r="I160" s="29" t="s">
        <v>333</v>
      </c>
      <c r="K160" s="29"/>
      <c r="M160" s="29"/>
      <c r="O160" s="29"/>
      <c r="Q160" s="70">
        <v>31</v>
      </c>
      <c r="S160" s="70">
        <v>35</v>
      </c>
      <c r="U160" s="70"/>
      <c r="W160" s="66">
        <v>17</v>
      </c>
      <c r="X160" s="24">
        <v>14</v>
      </c>
      <c r="Y160" s="66"/>
      <c r="AA160" s="66"/>
      <c r="AC160" s="66"/>
      <c r="AE160" s="66"/>
      <c r="AG160" s="70" t="s">
        <v>7</v>
      </c>
      <c r="AI160" s="66">
        <v>25</v>
      </c>
      <c r="AJ160" s="24">
        <v>6</v>
      </c>
      <c r="AK160" s="66"/>
      <c r="AM160" s="66">
        <v>27</v>
      </c>
      <c r="AN160" s="24">
        <v>4</v>
      </c>
      <c r="AO160" s="66">
        <v>25</v>
      </c>
      <c r="AP160" s="24">
        <v>6</v>
      </c>
      <c r="AQ160" s="70">
        <v>66</v>
      </c>
      <c r="AS160" s="66" t="s">
        <v>19</v>
      </c>
      <c r="AW160" s="66">
        <v>2</v>
      </c>
      <c r="AX160" s="65">
        <v>80</v>
      </c>
      <c r="AY160" s="66">
        <v>7</v>
      </c>
      <c r="AZ160" s="65">
        <v>36</v>
      </c>
      <c r="BA160" s="66">
        <f t="shared" si="12"/>
        <v>148</v>
      </c>
      <c r="BB160" s="6">
        <f t="shared" si="13"/>
        <v>0</v>
      </c>
      <c r="BC160" s="6">
        <f t="shared" si="14"/>
        <v>0</v>
      </c>
      <c r="BD160" s="6">
        <f t="shared" si="15"/>
        <v>4</v>
      </c>
      <c r="BE160" s="66">
        <f t="shared" si="16"/>
        <v>108</v>
      </c>
      <c r="BF160" s="28">
        <f t="shared" si="17"/>
        <v>36</v>
      </c>
    </row>
    <row r="161" spans="1:58" ht="15">
      <c r="A161" s="68" t="s">
        <v>296</v>
      </c>
      <c r="B161" s="73" t="s">
        <v>1</v>
      </c>
      <c r="C161" s="66"/>
      <c r="E161" s="29">
        <v>58</v>
      </c>
      <c r="G161" s="29">
        <v>55</v>
      </c>
      <c r="I161" s="29" t="s">
        <v>333</v>
      </c>
      <c r="K161" s="29"/>
      <c r="M161" s="29"/>
      <c r="O161" s="29"/>
      <c r="Q161" s="29"/>
      <c r="S161" s="70">
        <v>45</v>
      </c>
      <c r="U161" s="70"/>
      <c r="W161" s="70" t="s">
        <v>331</v>
      </c>
      <c r="Y161" s="70"/>
      <c r="AA161" s="70"/>
      <c r="AC161" s="70"/>
      <c r="AE161" s="70"/>
      <c r="AG161" s="70"/>
      <c r="AI161" s="70"/>
      <c r="AK161" s="70"/>
      <c r="AM161" s="70"/>
      <c r="AO161" s="70"/>
      <c r="AQ161" s="70"/>
      <c r="AS161" s="70"/>
      <c r="AU161" s="70"/>
      <c r="AW161" s="70"/>
      <c r="AY161" s="70"/>
      <c r="BA161" s="66">
        <f t="shared" si="12"/>
        <v>0</v>
      </c>
      <c r="BB161" s="6">
        <f t="shared" si="13"/>
        <v>0</v>
      </c>
      <c r="BC161" s="6">
        <f t="shared" si="14"/>
        <v>0</v>
      </c>
      <c r="BD161" s="6">
        <f t="shared" si="15"/>
        <v>0</v>
      </c>
      <c r="BE161" s="66">
        <f t="shared" si="16"/>
        <v>0</v>
      </c>
      <c r="BF161" s="28">
        <f t="shared" si="17"/>
        <v>0</v>
      </c>
    </row>
    <row r="162" spans="1:58" ht="15">
      <c r="A162" s="68" t="s">
        <v>297</v>
      </c>
      <c r="B162" s="73" t="s">
        <v>10</v>
      </c>
      <c r="C162" s="66"/>
      <c r="E162" s="29" t="s">
        <v>333</v>
      </c>
      <c r="G162" s="29">
        <v>60</v>
      </c>
      <c r="I162" s="29" t="s">
        <v>333</v>
      </c>
      <c r="K162" s="29"/>
      <c r="M162" s="29"/>
      <c r="O162" s="29"/>
      <c r="Q162" s="70">
        <v>43</v>
      </c>
      <c r="S162" s="70"/>
      <c r="U162" s="70"/>
      <c r="W162" s="66">
        <v>26</v>
      </c>
      <c r="X162" s="24">
        <v>5</v>
      </c>
      <c r="Y162" s="70"/>
      <c r="AA162" s="70"/>
      <c r="AC162" s="70"/>
      <c r="AE162" s="70"/>
      <c r="AG162" s="70" t="s">
        <v>7</v>
      </c>
      <c r="AI162" s="66">
        <v>26</v>
      </c>
      <c r="AJ162" s="24">
        <v>5</v>
      </c>
      <c r="AK162" s="66"/>
      <c r="AM162" s="66">
        <v>23</v>
      </c>
      <c r="AN162" s="24">
        <v>8</v>
      </c>
      <c r="AO162" s="70">
        <v>35</v>
      </c>
      <c r="AQ162" s="66"/>
      <c r="AS162" s="66"/>
      <c r="BA162" s="66">
        <f t="shared" si="12"/>
        <v>18</v>
      </c>
      <c r="BB162" s="6">
        <f t="shared" si="13"/>
        <v>0</v>
      </c>
      <c r="BC162" s="6">
        <f t="shared" si="14"/>
        <v>0</v>
      </c>
      <c r="BD162" s="6">
        <f t="shared" si="15"/>
        <v>8</v>
      </c>
      <c r="BE162" s="66">
        <f t="shared" si="16"/>
        <v>10</v>
      </c>
      <c r="BF162" s="28">
        <f t="shared" si="17"/>
        <v>0</v>
      </c>
    </row>
    <row r="163" spans="1:58" ht="15">
      <c r="A163" s="49" t="s">
        <v>463</v>
      </c>
      <c r="B163" s="73" t="s">
        <v>10</v>
      </c>
      <c r="E163" s="66"/>
      <c r="G163" s="66"/>
      <c r="I163" s="66"/>
      <c r="K163" s="66"/>
      <c r="M163" s="66"/>
      <c r="O163" s="66"/>
      <c r="Q163" s="66"/>
      <c r="S163" s="66"/>
      <c r="U163" s="70" t="s">
        <v>7</v>
      </c>
      <c r="W163" s="70"/>
      <c r="Y163" s="70"/>
      <c r="AA163" s="70"/>
      <c r="AC163" s="70"/>
      <c r="AE163" s="70"/>
      <c r="AG163" s="70"/>
      <c r="AI163" s="70"/>
      <c r="AK163" s="70"/>
      <c r="AM163" s="70"/>
      <c r="AO163" s="70"/>
      <c r="AQ163" s="70"/>
      <c r="AS163" s="70"/>
      <c r="AU163" s="70"/>
      <c r="AW163" s="70"/>
      <c r="AY163" s="70"/>
      <c r="BA163" s="66">
        <f t="shared" si="12"/>
        <v>0</v>
      </c>
      <c r="BB163" s="6">
        <f t="shared" si="13"/>
        <v>0</v>
      </c>
      <c r="BC163" s="6">
        <f t="shared" si="14"/>
        <v>0</v>
      </c>
      <c r="BD163" s="6">
        <f t="shared" si="15"/>
        <v>0</v>
      </c>
      <c r="BE163" s="66">
        <f t="shared" si="16"/>
        <v>0</v>
      </c>
      <c r="BF163" s="28">
        <f t="shared" si="17"/>
        <v>0</v>
      </c>
    </row>
    <row r="164" spans="1:58" ht="15">
      <c r="A164" s="68" t="s">
        <v>298</v>
      </c>
      <c r="B164" s="73" t="s">
        <v>14</v>
      </c>
      <c r="E164" s="29" t="s">
        <v>333</v>
      </c>
      <c r="G164" s="66"/>
      <c r="I164" s="29">
        <v>42</v>
      </c>
      <c r="K164" s="29"/>
      <c r="M164" s="29"/>
      <c r="O164" s="29"/>
      <c r="Q164" s="29"/>
      <c r="S164" s="70">
        <v>57</v>
      </c>
      <c r="U164" s="70"/>
      <c r="W164" s="70">
        <v>34</v>
      </c>
      <c r="Y164" s="70"/>
      <c r="AA164" s="70"/>
      <c r="AC164" s="70"/>
      <c r="AE164" s="70"/>
      <c r="AG164" s="70"/>
      <c r="AI164" s="70">
        <v>38</v>
      </c>
      <c r="AK164" s="70"/>
      <c r="AM164" s="70"/>
      <c r="AO164" s="70"/>
      <c r="AQ164" s="70"/>
      <c r="AS164" s="70"/>
      <c r="AU164" s="70"/>
      <c r="AW164" s="70"/>
      <c r="AY164" s="70"/>
      <c r="BA164" s="66">
        <f t="shared" si="12"/>
        <v>0</v>
      </c>
      <c r="BB164" s="6">
        <f t="shared" si="13"/>
        <v>0</v>
      </c>
      <c r="BC164" s="6">
        <f t="shared" si="14"/>
        <v>0</v>
      </c>
      <c r="BD164" s="6">
        <f t="shared" si="15"/>
        <v>0</v>
      </c>
      <c r="BE164" s="66">
        <f t="shared" si="16"/>
        <v>0</v>
      </c>
      <c r="BF164" s="28">
        <f t="shared" si="17"/>
        <v>0</v>
      </c>
    </row>
    <row r="165" spans="1:58" ht="15">
      <c r="A165" s="69" t="s">
        <v>528</v>
      </c>
      <c r="B165" s="68" t="s">
        <v>3</v>
      </c>
      <c r="C165" s="66"/>
      <c r="K165" s="66"/>
      <c r="M165" s="66"/>
      <c r="O165" s="66"/>
      <c r="Q165" s="66"/>
      <c r="S165" s="66"/>
      <c r="U165" s="66"/>
      <c r="W165" s="66"/>
      <c r="Y165" s="66"/>
      <c r="AA165" s="70">
        <v>59</v>
      </c>
      <c r="AC165" s="70"/>
      <c r="AE165" s="70" t="s">
        <v>7</v>
      </c>
      <c r="AG165" s="70"/>
      <c r="AI165" s="70"/>
      <c r="AK165" s="70"/>
      <c r="AM165" s="70"/>
      <c r="AO165" s="70"/>
      <c r="AQ165" s="70"/>
      <c r="AS165" s="70"/>
      <c r="AU165" s="70"/>
      <c r="AW165" s="70"/>
      <c r="AY165" s="70"/>
      <c r="BA165" s="66">
        <f t="shared" si="12"/>
        <v>0</v>
      </c>
      <c r="BB165" s="6">
        <f t="shared" si="13"/>
        <v>0</v>
      </c>
      <c r="BC165" s="6">
        <f t="shared" si="14"/>
        <v>0</v>
      </c>
      <c r="BD165" s="6">
        <f t="shared" si="15"/>
        <v>0</v>
      </c>
      <c r="BE165" s="66">
        <f t="shared" si="16"/>
        <v>0</v>
      </c>
      <c r="BF165" s="28">
        <f t="shared" si="17"/>
        <v>0</v>
      </c>
    </row>
    <row r="166" spans="1:59" ht="15">
      <c r="A166" s="49" t="s">
        <v>225</v>
      </c>
      <c r="B166" s="73" t="s">
        <v>1</v>
      </c>
      <c r="C166" s="29" t="s">
        <v>7</v>
      </c>
      <c r="E166" s="66"/>
      <c r="G166" s="66"/>
      <c r="M166" s="29" t="s">
        <v>7</v>
      </c>
      <c r="O166" s="70" t="s">
        <v>7</v>
      </c>
      <c r="Q166" s="70"/>
      <c r="S166" s="70"/>
      <c r="U166" s="70">
        <v>31</v>
      </c>
      <c r="W166" s="70"/>
      <c r="Y166" s="70"/>
      <c r="AA166" s="70">
        <v>38</v>
      </c>
      <c r="AC166" s="70">
        <v>34</v>
      </c>
      <c r="AE166" s="70">
        <v>40</v>
      </c>
      <c r="AG166" s="70"/>
      <c r="AI166" s="70"/>
      <c r="AK166" s="70"/>
      <c r="AM166" s="70"/>
      <c r="AO166" s="70"/>
      <c r="AQ166" s="70">
        <v>51</v>
      </c>
      <c r="AS166" s="70"/>
      <c r="AU166" s="70" t="s">
        <v>7</v>
      </c>
      <c r="AW166" s="70"/>
      <c r="AY166" s="70"/>
      <c r="BA166" s="66">
        <f t="shared" si="12"/>
        <v>0</v>
      </c>
      <c r="BB166" s="6">
        <f t="shared" si="13"/>
        <v>0</v>
      </c>
      <c r="BC166" s="6">
        <f t="shared" si="14"/>
        <v>0</v>
      </c>
      <c r="BD166" s="6">
        <f t="shared" si="15"/>
        <v>0</v>
      </c>
      <c r="BE166" s="66">
        <f t="shared" si="16"/>
        <v>0</v>
      </c>
      <c r="BF166" s="28">
        <f t="shared" si="17"/>
        <v>0</v>
      </c>
      <c r="BG166" s="73"/>
    </row>
    <row r="167" spans="1:58" ht="15">
      <c r="A167" s="49" t="s">
        <v>436</v>
      </c>
      <c r="B167" s="49" t="s">
        <v>1</v>
      </c>
      <c r="C167" s="66"/>
      <c r="E167" s="66"/>
      <c r="G167" s="66"/>
      <c r="I167" s="66"/>
      <c r="K167" s="66"/>
      <c r="M167" s="66"/>
      <c r="O167" s="70" t="s">
        <v>7</v>
      </c>
      <c r="Q167" s="70"/>
      <c r="S167" s="70"/>
      <c r="U167" s="70" t="s">
        <v>7</v>
      </c>
      <c r="W167" s="70"/>
      <c r="Y167" s="70"/>
      <c r="AA167" s="70" t="s">
        <v>7</v>
      </c>
      <c r="AC167" s="70"/>
      <c r="AE167" s="70" t="s">
        <v>7</v>
      </c>
      <c r="AG167" s="70"/>
      <c r="AI167" s="70"/>
      <c r="AK167" s="70"/>
      <c r="AM167" s="70"/>
      <c r="AO167" s="70"/>
      <c r="AQ167" s="70">
        <v>54</v>
      </c>
      <c r="AS167" s="70"/>
      <c r="AU167" s="70">
        <v>53</v>
      </c>
      <c r="AW167" s="70"/>
      <c r="AY167" s="70"/>
      <c r="BA167" s="66">
        <f t="shared" si="12"/>
        <v>0</v>
      </c>
      <c r="BB167" s="6">
        <f t="shared" si="13"/>
        <v>0</v>
      </c>
      <c r="BC167" s="6">
        <f t="shared" si="14"/>
        <v>0</v>
      </c>
      <c r="BD167" s="6">
        <f t="shared" si="15"/>
        <v>0</v>
      </c>
      <c r="BE167" s="66">
        <f t="shared" si="16"/>
        <v>0</v>
      </c>
      <c r="BF167" s="28">
        <f t="shared" si="17"/>
        <v>0</v>
      </c>
    </row>
    <row r="168" spans="1:58" ht="15">
      <c r="A168" s="49" t="s">
        <v>437</v>
      </c>
      <c r="B168" s="49" t="s">
        <v>10</v>
      </c>
      <c r="C168" s="66"/>
      <c r="E168" s="66"/>
      <c r="G168" s="66"/>
      <c r="I168" s="66"/>
      <c r="K168" s="66"/>
      <c r="M168" s="66"/>
      <c r="O168" s="70" t="s">
        <v>7</v>
      </c>
      <c r="Q168" s="70"/>
      <c r="S168" s="70"/>
      <c r="U168" s="70"/>
      <c r="W168" s="70">
        <v>39</v>
      </c>
      <c r="Y168" s="70"/>
      <c r="AA168" s="70"/>
      <c r="AC168" s="70"/>
      <c r="AE168" s="70"/>
      <c r="AG168" s="70" t="s">
        <v>7</v>
      </c>
      <c r="AI168" s="70"/>
      <c r="AK168" s="70"/>
      <c r="AM168" s="70"/>
      <c r="AO168" s="70"/>
      <c r="AQ168" s="70"/>
      <c r="AS168" s="70"/>
      <c r="AU168" s="70"/>
      <c r="AW168" s="70"/>
      <c r="AY168" s="70"/>
      <c r="BA168" s="66">
        <f t="shared" si="12"/>
        <v>0</v>
      </c>
      <c r="BB168" s="6">
        <f t="shared" si="13"/>
        <v>0</v>
      </c>
      <c r="BC168" s="6">
        <f t="shared" si="14"/>
        <v>0</v>
      </c>
      <c r="BD168" s="6">
        <f t="shared" si="15"/>
        <v>0</v>
      </c>
      <c r="BE168" s="66">
        <f t="shared" si="16"/>
        <v>0</v>
      </c>
      <c r="BF168" s="28">
        <f t="shared" si="17"/>
        <v>0</v>
      </c>
    </row>
    <row r="169" spans="1:59" ht="15">
      <c r="A169" s="30" t="s">
        <v>429</v>
      </c>
      <c r="B169" s="49" t="s">
        <v>8</v>
      </c>
      <c r="G169" s="66"/>
      <c r="I169" s="66"/>
      <c r="K169" s="66"/>
      <c r="M169" s="29" t="s">
        <v>7</v>
      </c>
      <c r="O169" s="29"/>
      <c r="Q169" s="29"/>
      <c r="S169" s="29"/>
      <c r="U169" s="70" t="s">
        <v>7</v>
      </c>
      <c r="W169" s="70"/>
      <c r="Y169" s="70"/>
      <c r="AA169" s="70"/>
      <c r="AC169" s="70">
        <v>43</v>
      </c>
      <c r="AE169" s="70"/>
      <c r="AG169" s="70"/>
      <c r="AI169" s="70"/>
      <c r="AK169" s="70"/>
      <c r="AM169" s="70"/>
      <c r="AO169" s="70"/>
      <c r="AQ169" s="70"/>
      <c r="AS169" s="70"/>
      <c r="AU169" s="70"/>
      <c r="AW169" s="70"/>
      <c r="AY169" s="70"/>
      <c r="BA169" s="66">
        <f t="shared" si="12"/>
        <v>0</v>
      </c>
      <c r="BB169" s="6">
        <f t="shared" si="13"/>
        <v>0</v>
      </c>
      <c r="BC169" s="6">
        <f t="shared" si="14"/>
        <v>0</v>
      </c>
      <c r="BD169" s="6">
        <f t="shared" si="15"/>
        <v>0</v>
      </c>
      <c r="BE169" s="66">
        <f t="shared" si="16"/>
        <v>0</v>
      </c>
      <c r="BF169" s="28">
        <f t="shared" si="17"/>
        <v>0</v>
      </c>
      <c r="BG169" s="73"/>
    </row>
    <row r="170" spans="1:58" ht="15">
      <c r="A170" s="49" t="s">
        <v>403</v>
      </c>
      <c r="B170" s="49" t="s">
        <v>10</v>
      </c>
      <c r="C170" s="66"/>
      <c r="E170" s="66"/>
      <c r="G170" s="66"/>
      <c r="I170" s="66"/>
      <c r="K170" s="66">
        <v>20</v>
      </c>
      <c r="L170" s="5">
        <v>11</v>
      </c>
      <c r="M170" s="29">
        <v>37</v>
      </c>
      <c r="O170" s="29"/>
      <c r="Q170" s="29"/>
      <c r="S170" s="29"/>
      <c r="U170" s="66">
        <v>14</v>
      </c>
      <c r="V170" s="15">
        <v>18</v>
      </c>
      <c r="W170" s="66"/>
      <c r="Y170" s="66"/>
      <c r="AA170" s="66"/>
      <c r="AC170" s="66">
        <v>26</v>
      </c>
      <c r="AD170" s="24">
        <v>5</v>
      </c>
      <c r="AE170" s="66"/>
      <c r="AG170" s="66"/>
      <c r="AI170" s="66"/>
      <c r="AK170" s="66"/>
      <c r="AM170" s="66"/>
      <c r="AO170" s="66"/>
      <c r="AQ170" s="66"/>
      <c r="AS170" s="66"/>
      <c r="BA170" s="66">
        <f t="shared" si="12"/>
        <v>34</v>
      </c>
      <c r="BB170" s="6">
        <f t="shared" si="13"/>
        <v>0</v>
      </c>
      <c r="BC170" s="6">
        <f t="shared" si="14"/>
        <v>34</v>
      </c>
      <c r="BD170" s="6">
        <f t="shared" si="15"/>
        <v>0</v>
      </c>
      <c r="BE170" s="66">
        <f t="shared" si="16"/>
        <v>0</v>
      </c>
      <c r="BF170" s="28">
        <f t="shared" si="17"/>
        <v>0</v>
      </c>
    </row>
    <row r="171" spans="1:58" ht="15">
      <c r="A171" s="68" t="s">
        <v>299</v>
      </c>
      <c r="B171" s="73" t="s">
        <v>1</v>
      </c>
      <c r="C171" s="66"/>
      <c r="E171" s="29">
        <v>32</v>
      </c>
      <c r="G171" s="66"/>
      <c r="I171" s="29" t="s">
        <v>333</v>
      </c>
      <c r="K171" s="29"/>
      <c r="M171" s="29"/>
      <c r="O171" s="29"/>
      <c r="Q171" s="29"/>
      <c r="S171" s="70" t="s">
        <v>333</v>
      </c>
      <c r="U171" s="70"/>
      <c r="W171" s="70"/>
      <c r="Y171" s="70"/>
      <c r="AA171" s="70"/>
      <c r="AC171" s="70"/>
      <c r="AE171" s="70"/>
      <c r="AG171" s="23" t="s">
        <v>250</v>
      </c>
      <c r="AI171" s="70">
        <v>40</v>
      </c>
      <c r="AK171" s="70"/>
      <c r="AM171" s="70">
        <v>37</v>
      </c>
      <c r="AO171" s="66">
        <v>21</v>
      </c>
      <c r="AP171" s="24">
        <v>10</v>
      </c>
      <c r="AQ171" s="70"/>
      <c r="AS171" s="70"/>
      <c r="AU171" s="70"/>
      <c r="AW171" s="70">
        <v>34</v>
      </c>
      <c r="AY171" s="70"/>
      <c r="BA171" s="66">
        <f t="shared" si="12"/>
        <v>10</v>
      </c>
      <c r="BB171" s="6">
        <f t="shared" si="13"/>
        <v>0</v>
      </c>
      <c r="BC171" s="6">
        <f t="shared" si="14"/>
        <v>0</v>
      </c>
      <c r="BD171" s="6">
        <f t="shared" si="15"/>
        <v>0</v>
      </c>
      <c r="BE171" s="6">
        <f t="shared" si="16"/>
        <v>10</v>
      </c>
      <c r="BF171" s="28">
        <f t="shared" si="17"/>
        <v>0</v>
      </c>
    </row>
    <row r="172" spans="1:58" ht="15">
      <c r="A172" s="49" t="s">
        <v>179</v>
      </c>
      <c r="B172" s="73" t="s">
        <v>5</v>
      </c>
      <c r="C172" s="66">
        <v>5</v>
      </c>
      <c r="D172" s="5">
        <v>45</v>
      </c>
      <c r="G172" s="66"/>
      <c r="I172" s="66"/>
      <c r="K172" s="66"/>
      <c r="M172" s="66"/>
      <c r="O172" s="70" t="s">
        <v>7</v>
      </c>
      <c r="Q172" s="70"/>
      <c r="S172" s="70"/>
      <c r="U172" s="70"/>
      <c r="W172" s="70"/>
      <c r="Y172" s="70"/>
      <c r="AA172" s="66">
        <v>18</v>
      </c>
      <c r="AB172" s="24">
        <v>13</v>
      </c>
      <c r="AC172" s="66"/>
      <c r="AE172" s="66">
        <v>14</v>
      </c>
      <c r="AF172" s="24">
        <v>18</v>
      </c>
      <c r="AG172" s="66"/>
      <c r="AI172" s="66"/>
      <c r="AK172" s="66" t="s">
        <v>558</v>
      </c>
      <c r="AM172" s="66"/>
      <c r="AO172" s="66"/>
      <c r="AQ172" s="66">
        <v>10</v>
      </c>
      <c r="AR172" s="24">
        <v>26</v>
      </c>
      <c r="AS172" s="66"/>
      <c r="AU172" s="66">
        <v>12</v>
      </c>
      <c r="AV172" s="65">
        <v>22</v>
      </c>
      <c r="BA172" s="66">
        <f t="shared" si="12"/>
        <v>124</v>
      </c>
      <c r="BB172" s="6">
        <f t="shared" si="13"/>
        <v>124</v>
      </c>
      <c r="BC172" s="6">
        <f t="shared" si="14"/>
        <v>0</v>
      </c>
      <c r="BD172" s="6">
        <f t="shared" si="15"/>
        <v>0</v>
      </c>
      <c r="BE172" s="6">
        <f t="shared" si="16"/>
        <v>0</v>
      </c>
      <c r="BF172" s="28">
        <f t="shared" si="17"/>
        <v>0</v>
      </c>
    </row>
    <row r="173" spans="1:58" ht="15">
      <c r="A173" s="69" t="s">
        <v>466</v>
      </c>
      <c r="B173" s="73" t="s">
        <v>168</v>
      </c>
      <c r="G173" s="66"/>
      <c r="I173" s="66"/>
      <c r="K173" s="66"/>
      <c r="M173" s="66"/>
      <c r="O173" s="66"/>
      <c r="Q173" s="66"/>
      <c r="S173" s="66"/>
      <c r="U173" s="70">
        <v>53</v>
      </c>
      <c r="W173" s="70"/>
      <c r="Y173" s="70"/>
      <c r="AA173" s="70"/>
      <c r="AC173" s="70">
        <v>54</v>
      </c>
      <c r="AE173" s="70" t="s">
        <v>7</v>
      </c>
      <c r="AG173" s="70"/>
      <c r="AI173" s="70"/>
      <c r="AK173" s="70"/>
      <c r="AM173" s="70"/>
      <c r="AO173" s="70"/>
      <c r="AQ173" s="70"/>
      <c r="AS173" s="70"/>
      <c r="AU173" s="70"/>
      <c r="AW173" s="70"/>
      <c r="AY173" s="70"/>
      <c r="BA173" s="66">
        <f t="shared" si="12"/>
        <v>0</v>
      </c>
      <c r="BB173" s="6">
        <f t="shared" si="13"/>
        <v>0</v>
      </c>
      <c r="BC173" s="6">
        <f t="shared" si="14"/>
        <v>0</v>
      </c>
      <c r="BD173" s="6">
        <f t="shared" si="15"/>
        <v>0</v>
      </c>
      <c r="BE173" s="6">
        <f t="shared" si="16"/>
        <v>0</v>
      </c>
      <c r="BF173" s="28">
        <f t="shared" si="17"/>
        <v>0</v>
      </c>
    </row>
    <row r="174" spans="1:58" ht="15">
      <c r="A174" s="68" t="s">
        <v>300</v>
      </c>
      <c r="B174" s="73" t="s">
        <v>5</v>
      </c>
      <c r="C174" s="66"/>
      <c r="E174" s="66">
        <v>25</v>
      </c>
      <c r="F174" s="5">
        <v>6</v>
      </c>
      <c r="G174" s="27">
        <v>21</v>
      </c>
      <c r="H174" s="5">
        <v>10</v>
      </c>
      <c r="I174" s="29">
        <v>43</v>
      </c>
      <c r="K174" s="29"/>
      <c r="M174" s="29"/>
      <c r="O174" s="29"/>
      <c r="Q174" s="70" t="s">
        <v>333</v>
      </c>
      <c r="S174" s="66">
        <v>25</v>
      </c>
      <c r="T174" s="15">
        <v>6</v>
      </c>
      <c r="U174" s="66"/>
      <c r="W174" s="70">
        <v>32</v>
      </c>
      <c r="Y174" s="66"/>
      <c r="AA174" s="66"/>
      <c r="AC174" s="66"/>
      <c r="AE174" s="66"/>
      <c r="AG174" s="27">
        <v>20</v>
      </c>
      <c r="AH174" s="24">
        <v>11</v>
      </c>
      <c r="AI174" s="66">
        <v>22</v>
      </c>
      <c r="AJ174" s="24">
        <v>9</v>
      </c>
      <c r="AK174" s="66"/>
      <c r="AM174" s="66">
        <v>26</v>
      </c>
      <c r="AN174" s="24">
        <v>5</v>
      </c>
      <c r="AO174" s="70" t="s">
        <v>333</v>
      </c>
      <c r="AQ174" s="66"/>
      <c r="AS174" s="66"/>
      <c r="AW174" s="66">
        <v>4</v>
      </c>
      <c r="AX174" s="65">
        <v>50</v>
      </c>
      <c r="AY174" s="66">
        <v>19</v>
      </c>
      <c r="AZ174" s="65">
        <v>12</v>
      </c>
      <c r="BA174" s="66">
        <f t="shared" si="12"/>
        <v>109</v>
      </c>
      <c r="BB174" s="6">
        <f t="shared" si="13"/>
        <v>0</v>
      </c>
      <c r="BC174" s="6">
        <f t="shared" si="14"/>
        <v>0</v>
      </c>
      <c r="BD174" s="6">
        <f t="shared" si="15"/>
        <v>15</v>
      </c>
      <c r="BE174" s="6">
        <f t="shared" si="16"/>
        <v>71</v>
      </c>
      <c r="BF174" s="28">
        <f t="shared" si="17"/>
        <v>23</v>
      </c>
    </row>
    <row r="175" spans="1:58" ht="15">
      <c r="A175" s="49" t="s">
        <v>174</v>
      </c>
      <c r="B175" s="73" t="s">
        <v>5</v>
      </c>
      <c r="C175" s="29" t="s">
        <v>7</v>
      </c>
      <c r="E175" s="66">
        <v>22</v>
      </c>
      <c r="F175" s="5">
        <v>9</v>
      </c>
      <c r="G175" s="27">
        <v>8</v>
      </c>
      <c r="H175" s="5">
        <v>32</v>
      </c>
      <c r="I175" s="27">
        <v>12</v>
      </c>
      <c r="J175" s="5">
        <v>22</v>
      </c>
      <c r="K175" s="29" t="s">
        <v>354</v>
      </c>
      <c r="M175" s="66">
        <v>5</v>
      </c>
      <c r="N175" s="5">
        <v>45</v>
      </c>
      <c r="O175" s="66">
        <v>2</v>
      </c>
      <c r="P175" s="5">
        <v>80</v>
      </c>
      <c r="Q175" s="66">
        <v>4</v>
      </c>
      <c r="R175" s="15">
        <v>50</v>
      </c>
      <c r="S175" s="66"/>
      <c r="U175" s="70" t="s">
        <v>7</v>
      </c>
      <c r="W175" s="70"/>
      <c r="Y175" s="66">
        <v>5</v>
      </c>
      <c r="Z175" s="24">
        <v>30</v>
      </c>
      <c r="AA175" s="66">
        <v>10</v>
      </c>
      <c r="AB175" s="24">
        <v>26</v>
      </c>
      <c r="AC175" s="66">
        <v>4</v>
      </c>
      <c r="AD175" s="24">
        <v>50</v>
      </c>
      <c r="AE175" s="70" t="s">
        <v>7</v>
      </c>
      <c r="AG175" s="27">
        <v>5</v>
      </c>
      <c r="AH175" s="24">
        <v>45</v>
      </c>
      <c r="AI175" s="27"/>
      <c r="AK175" s="66">
        <v>5</v>
      </c>
      <c r="AL175" s="24">
        <v>45</v>
      </c>
      <c r="AM175" s="70" t="s">
        <v>333</v>
      </c>
      <c r="AO175" s="66"/>
      <c r="AQ175" s="70" t="s">
        <v>7</v>
      </c>
      <c r="AS175" s="66"/>
      <c r="AU175" s="66">
        <v>9</v>
      </c>
      <c r="AV175" s="65">
        <v>29</v>
      </c>
      <c r="BA175" s="66">
        <f t="shared" si="12"/>
        <v>463</v>
      </c>
      <c r="BB175" s="6">
        <f t="shared" si="13"/>
        <v>180</v>
      </c>
      <c r="BC175" s="6">
        <f t="shared" si="14"/>
        <v>95</v>
      </c>
      <c r="BD175" s="6">
        <f t="shared" si="15"/>
        <v>104</v>
      </c>
      <c r="BE175" s="6">
        <f t="shared" si="16"/>
        <v>9</v>
      </c>
      <c r="BF175" s="28">
        <f t="shared" si="17"/>
        <v>45</v>
      </c>
    </row>
    <row r="176" spans="1:58" ht="15">
      <c r="A176" s="49" t="s">
        <v>245</v>
      </c>
      <c r="B176" s="73" t="s">
        <v>18</v>
      </c>
      <c r="C176" s="29" t="s">
        <v>7</v>
      </c>
      <c r="G176" s="66"/>
      <c r="I176" s="66"/>
      <c r="K176" s="66"/>
      <c r="M176" s="66"/>
      <c r="O176" s="66"/>
      <c r="Q176" s="66"/>
      <c r="S176" s="66"/>
      <c r="U176" s="66"/>
      <c r="W176" s="66"/>
      <c r="Y176" s="66"/>
      <c r="AA176" s="66"/>
      <c r="AC176" s="66"/>
      <c r="AE176" s="66"/>
      <c r="AG176" s="66"/>
      <c r="AI176" s="66"/>
      <c r="AK176" s="66"/>
      <c r="AM176" s="66"/>
      <c r="AO176" s="66"/>
      <c r="AQ176" s="66"/>
      <c r="AS176" s="66"/>
      <c r="BA176" s="66">
        <f t="shared" si="12"/>
        <v>0</v>
      </c>
      <c r="BB176" s="6">
        <f t="shared" si="13"/>
        <v>0</v>
      </c>
      <c r="BC176" s="6">
        <f t="shared" si="14"/>
        <v>0</v>
      </c>
      <c r="BD176" s="6">
        <f t="shared" si="15"/>
        <v>0</v>
      </c>
      <c r="BE176" s="6">
        <f t="shared" si="16"/>
        <v>0</v>
      </c>
      <c r="BF176" s="28">
        <f t="shared" si="17"/>
        <v>0</v>
      </c>
    </row>
    <row r="177" spans="1:58" ht="15">
      <c r="A177" s="49" t="s">
        <v>181</v>
      </c>
      <c r="B177" s="73" t="s">
        <v>10</v>
      </c>
      <c r="C177" s="29" t="s">
        <v>7</v>
      </c>
      <c r="E177" s="66"/>
      <c r="G177" s="70"/>
      <c r="I177" s="70"/>
      <c r="K177" s="70"/>
      <c r="M177" s="70"/>
      <c r="O177" s="70" t="s">
        <v>7</v>
      </c>
      <c r="Q177" s="70"/>
      <c r="S177" s="70"/>
      <c r="U177" s="70"/>
      <c r="W177" s="70"/>
      <c r="Y177" s="70"/>
      <c r="AA177" s="66">
        <v>4</v>
      </c>
      <c r="AB177" s="24">
        <v>50</v>
      </c>
      <c r="AC177" s="66"/>
      <c r="AE177" s="70" t="s">
        <v>7</v>
      </c>
      <c r="AG177" s="70"/>
      <c r="AI177" s="70"/>
      <c r="AK177" s="66">
        <v>12</v>
      </c>
      <c r="AL177" s="24">
        <v>22</v>
      </c>
      <c r="AM177" s="66"/>
      <c r="AO177" s="66"/>
      <c r="AQ177" s="66">
        <v>3</v>
      </c>
      <c r="AR177" s="24">
        <v>60</v>
      </c>
      <c r="AS177" s="66"/>
      <c r="AU177" s="70" t="s">
        <v>250</v>
      </c>
      <c r="AW177" s="70"/>
      <c r="AY177" s="70"/>
      <c r="BA177" s="66">
        <f t="shared" si="12"/>
        <v>132</v>
      </c>
      <c r="BB177" s="6">
        <f t="shared" si="13"/>
        <v>132</v>
      </c>
      <c r="BC177" s="6">
        <f t="shared" si="14"/>
        <v>0</v>
      </c>
      <c r="BD177" s="6">
        <f t="shared" si="15"/>
        <v>0</v>
      </c>
      <c r="BE177" s="6">
        <f t="shared" si="16"/>
        <v>0</v>
      </c>
      <c r="BF177" s="28">
        <f t="shared" si="17"/>
        <v>0</v>
      </c>
    </row>
    <row r="178" spans="1:58" ht="15">
      <c r="A178" s="69" t="s">
        <v>609</v>
      </c>
      <c r="B178" s="73" t="s">
        <v>9</v>
      </c>
      <c r="C178" s="66"/>
      <c r="G178" s="66"/>
      <c r="I178" s="66"/>
      <c r="K178" s="66"/>
      <c r="M178" s="66"/>
      <c r="O178" s="66"/>
      <c r="Q178" s="66"/>
      <c r="S178" s="66"/>
      <c r="U178" s="66"/>
      <c r="W178" s="66"/>
      <c r="Y178" s="66"/>
      <c r="AA178" s="66"/>
      <c r="AC178" s="66"/>
      <c r="AE178" s="66"/>
      <c r="AG178" s="66"/>
      <c r="AI178" s="66"/>
      <c r="AK178" s="66"/>
      <c r="AM178" s="66"/>
      <c r="AO178" s="66"/>
      <c r="AQ178" s="66"/>
      <c r="AS178" s="66"/>
      <c r="AU178" s="70" t="s">
        <v>7</v>
      </c>
      <c r="AW178" s="70"/>
      <c r="AY178" s="70"/>
      <c r="BA178" s="66">
        <f t="shared" si="12"/>
        <v>0</v>
      </c>
      <c r="BB178" s="6">
        <f t="shared" si="13"/>
        <v>0</v>
      </c>
      <c r="BC178" s="6">
        <f t="shared" si="14"/>
        <v>0</v>
      </c>
      <c r="BD178" s="6">
        <f t="shared" si="15"/>
        <v>0</v>
      </c>
      <c r="BE178" s="6">
        <f t="shared" si="16"/>
        <v>0</v>
      </c>
      <c r="BF178" s="28">
        <f t="shared" si="17"/>
        <v>0</v>
      </c>
    </row>
    <row r="179" spans="1:58" ht="15">
      <c r="A179" s="49" t="s">
        <v>344</v>
      </c>
      <c r="B179" s="73" t="s">
        <v>5</v>
      </c>
      <c r="E179" s="66"/>
      <c r="G179" s="27">
        <v>23</v>
      </c>
      <c r="H179" s="5">
        <v>8</v>
      </c>
      <c r="I179" s="27">
        <v>13</v>
      </c>
      <c r="J179" s="5">
        <v>20</v>
      </c>
      <c r="K179" s="29">
        <v>40</v>
      </c>
      <c r="M179" s="66">
        <v>16</v>
      </c>
      <c r="N179" s="5">
        <v>15</v>
      </c>
      <c r="O179" s="66"/>
      <c r="Q179" s="70" t="s">
        <v>333</v>
      </c>
      <c r="S179" s="70"/>
      <c r="U179" s="70">
        <v>50</v>
      </c>
      <c r="W179" s="70"/>
      <c r="Y179" s="70"/>
      <c r="AA179" s="70"/>
      <c r="AC179" s="66">
        <v>14</v>
      </c>
      <c r="AD179" s="24">
        <v>18</v>
      </c>
      <c r="AE179" s="66"/>
      <c r="AG179" s="66"/>
      <c r="AI179" s="66"/>
      <c r="AK179" s="66"/>
      <c r="AM179" s="66">
        <v>9</v>
      </c>
      <c r="AN179" s="24">
        <v>29</v>
      </c>
      <c r="AO179" s="66">
        <v>19</v>
      </c>
      <c r="AP179" s="24">
        <v>12</v>
      </c>
      <c r="AQ179" s="66"/>
      <c r="AS179" s="66"/>
      <c r="AW179" s="66">
        <v>10</v>
      </c>
      <c r="AX179" s="65">
        <v>26</v>
      </c>
      <c r="AY179" s="66">
        <v>30</v>
      </c>
      <c r="AZ179" s="65">
        <v>1</v>
      </c>
      <c r="BA179" s="66">
        <f t="shared" si="12"/>
        <v>129</v>
      </c>
      <c r="BB179" s="6">
        <f t="shared" si="13"/>
        <v>0</v>
      </c>
      <c r="BC179" s="6">
        <f t="shared" si="14"/>
        <v>33</v>
      </c>
      <c r="BD179" s="6">
        <f t="shared" si="15"/>
        <v>57</v>
      </c>
      <c r="BE179" s="6">
        <f t="shared" si="16"/>
        <v>38</v>
      </c>
      <c r="BF179" s="28">
        <f t="shared" si="17"/>
        <v>1</v>
      </c>
    </row>
    <row r="180" spans="1:58" ht="15">
      <c r="A180" s="49" t="s">
        <v>402</v>
      </c>
      <c r="B180" s="49" t="s">
        <v>1</v>
      </c>
      <c r="C180" s="66"/>
      <c r="E180" s="66"/>
      <c r="G180" s="66"/>
      <c r="I180" s="66"/>
      <c r="K180" s="66">
        <v>6</v>
      </c>
      <c r="L180" s="5">
        <v>40</v>
      </c>
      <c r="M180" s="66">
        <v>12</v>
      </c>
      <c r="N180" s="5">
        <v>22</v>
      </c>
      <c r="O180" s="66"/>
      <c r="Q180" s="66"/>
      <c r="S180" s="66"/>
      <c r="U180" s="66">
        <v>2</v>
      </c>
      <c r="V180" s="15">
        <v>80</v>
      </c>
      <c r="W180" s="66"/>
      <c r="Y180" s="66"/>
      <c r="AA180" s="66"/>
      <c r="AC180" s="66">
        <v>1</v>
      </c>
      <c r="AD180" s="24">
        <v>100</v>
      </c>
      <c r="AE180" s="66"/>
      <c r="AG180" s="66"/>
      <c r="AI180" s="66"/>
      <c r="AK180" s="66"/>
      <c r="AM180" s="66"/>
      <c r="AO180" s="66"/>
      <c r="AQ180" s="66"/>
      <c r="AS180" s="66"/>
      <c r="BA180" s="66">
        <f t="shared" si="12"/>
        <v>242</v>
      </c>
      <c r="BB180" s="6">
        <f t="shared" si="13"/>
        <v>0</v>
      </c>
      <c r="BC180" s="6">
        <f t="shared" si="14"/>
        <v>242</v>
      </c>
      <c r="BD180" s="6">
        <f t="shared" si="15"/>
        <v>0</v>
      </c>
      <c r="BE180" s="6">
        <f t="shared" si="16"/>
        <v>0</v>
      </c>
      <c r="BF180" s="28">
        <f t="shared" si="17"/>
        <v>0</v>
      </c>
    </row>
    <row r="181" spans="1:58" ht="15">
      <c r="A181" s="68" t="s">
        <v>602</v>
      </c>
      <c r="B181" s="73" t="s">
        <v>594</v>
      </c>
      <c r="E181" s="66"/>
      <c r="G181" s="66"/>
      <c r="I181" s="66"/>
      <c r="K181" s="66"/>
      <c r="M181" s="66"/>
      <c r="O181" s="66"/>
      <c r="Q181" s="66"/>
      <c r="S181" s="66"/>
      <c r="U181" s="66"/>
      <c r="W181" s="66"/>
      <c r="Y181" s="66"/>
      <c r="AA181" s="66"/>
      <c r="AC181" s="66"/>
      <c r="AE181" s="66"/>
      <c r="AG181" s="66"/>
      <c r="AI181" s="66"/>
      <c r="AK181" s="66"/>
      <c r="AM181" s="66"/>
      <c r="AO181" s="66"/>
      <c r="AQ181" s="70" t="s">
        <v>250</v>
      </c>
      <c r="AS181" s="66"/>
      <c r="AU181" s="70" t="s">
        <v>7</v>
      </c>
      <c r="AW181" s="70"/>
      <c r="AY181" s="70"/>
      <c r="BA181" s="66">
        <f t="shared" si="12"/>
        <v>0</v>
      </c>
      <c r="BB181" s="6">
        <f t="shared" si="13"/>
        <v>0</v>
      </c>
      <c r="BC181" s="6">
        <f t="shared" si="14"/>
        <v>0</v>
      </c>
      <c r="BD181" s="6">
        <f t="shared" si="15"/>
        <v>0</v>
      </c>
      <c r="BE181" s="6">
        <f t="shared" si="16"/>
        <v>0</v>
      </c>
      <c r="BF181" s="28">
        <f t="shared" si="17"/>
        <v>0</v>
      </c>
    </row>
    <row r="182" spans="1:58" ht="15">
      <c r="A182" s="68" t="s">
        <v>530</v>
      </c>
      <c r="B182" s="68" t="s">
        <v>521</v>
      </c>
      <c r="C182" s="66"/>
      <c r="E182" s="66"/>
      <c r="G182" s="66"/>
      <c r="I182" s="66"/>
      <c r="K182" s="66"/>
      <c r="M182" s="66"/>
      <c r="O182" s="66"/>
      <c r="Q182" s="66"/>
      <c r="S182" s="66"/>
      <c r="U182" s="66"/>
      <c r="W182" s="66"/>
      <c r="Y182" s="66"/>
      <c r="AA182" s="70">
        <v>61</v>
      </c>
      <c r="AC182" s="70"/>
      <c r="AE182" s="70"/>
      <c r="AG182" s="70"/>
      <c r="AI182" s="70"/>
      <c r="AK182" s="70"/>
      <c r="AM182" s="70"/>
      <c r="AO182" s="70"/>
      <c r="AQ182" s="70"/>
      <c r="AS182" s="70"/>
      <c r="AU182" s="70"/>
      <c r="AW182" s="70"/>
      <c r="AY182" s="70"/>
      <c r="BA182" s="66">
        <f t="shared" si="12"/>
        <v>0</v>
      </c>
      <c r="BB182" s="6">
        <f t="shared" si="13"/>
        <v>0</v>
      </c>
      <c r="BC182" s="6">
        <f t="shared" si="14"/>
        <v>0</v>
      </c>
      <c r="BD182" s="6">
        <f t="shared" si="15"/>
        <v>0</v>
      </c>
      <c r="BE182" s="6">
        <f t="shared" si="16"/>
        <v>0</v>
      </c>
      <c r="BF182" s="28">
        <f t="shared" si="17"/>
        <v>0</v>
      </c>
    </row>
    <row r="183" spans="1:58" ht="15">
      <c r="A183" s="69" t="s">
        <v>614</v>
      </c>
      <c r="B183" s="31" t="s">
        <v>1</v>
      </c>
      <c r="E183" s="66"/>
      <c r="G183" s="66"/>
      <c r="I183" s="66"/>
      <c r="K183" s="66"/>
      <c r="M183" s="66"/>
      <c r="O183" s="66"/>
      <c r="Q183" s="66"/>
      <c r="S183" s="66"/>
      <c r="U183" s="66"/>
      <c r="W183" s="66"/>
      <c r="Y183" s="66"/>
      <c r="AA183" s="66"/>
      <c r="AC183" s="66"/>
      <c r="AE183" s="66"/>
      <c r="AG183" s="66"/>
      <c r="AI183" s="66"/>
      <c r="AK183" s="66"/>
      <c r="AM183" s="66"/>
      <c r="AO183" s="66"/>
      <c r="AQ183" s="66"/>
      <c r="AS183" s="66"/>
      <c r="AW183" s="70">
        <v>54</v>
      </c>
      <c r="AY183" s="23" t="s">
        <v>7</v>
      </c>
      <c r="BA183" s="66">
        <f t="shared" si="12"/>
        <v>0</v>
      </c>
      <c r="BB183" s="6">
        <f t="shared" si="13"/>
        <v>0</v>
      </c>
      <c r="BC183" s="6">
        <f t="shared" si="14"/>
        <v>0</v>
      </c>
      <c r="BD183" s="6">
        <f t="shared" si="15"/>
        <v>0</v>
      </c>
      <c r="BE183" s="6">
        <f t="shared" si="16"/>
        <v>0</v>
      </c>
      <c r="BF183" s="28">
        <f t="shared" si="17"/>
        <v>0</v>
      </c>
    </row>
    <row r="184" spans="1:58" ht="15">
      <c r="A184" s="49" t="s">
        <v>243</v>
      </c>
      <c r="B184" s="73" t="s">
        <v>18</v>
      </c>
      <c r="C184" s="29" t="s">
        <v>7</v>
      </c>
      <c r="E184" s="29">
        <v>52</v>
      </c>
      <c r="G184" s="29" t="s">
        <v>333</v>
      </c>
      <c r="I184" s="29" t="s">
        <v>333</v>
      </c>
      <c r="K184" s="29">
        <v>56</v>
      </c>
      <c r="M184" s="29"/>
      <c r="O184" s="29"/>
      <c r="Q184" s="29"/>
      <c r="S184" s="29"/>
      <c r="U184" s="29"/>
      <c r="W184" s="29"/>
      <c r="Y184" s="29"/>
      <c r="AA184" s="29"/>
      <c r="AC184" s="29"/>
      <c r="AE184" s="29"/>
      <c r="AG184" s="27">
        <v>17</v>
      </c>
      <c r="AH184" s="24">
        <v>14</v>
      </c>
      <c r="AI184" s="70">
        <v>35</v>
      </c>
      <c r="AK184" s="70"/>
      <c r="AM184" s="70"/>
      <c r="AO184" s="70"/>
      <c r="AQ184" s="70"/>
      <c r="AS184" s="70"/>
      <c r="AU184" s="70"/>
      <c r="AW184" s="66">
        <v>21</v>
      </c>
      <c r="AX184" s="65">
        <v>10</v>
      </c>
      <c r="AY184" s="66">
        <v>15</v>
      </c>
      <c r="AZ184" s="65">
        <v>16</v>
      </c>
      <c r="BA184" s="66">
        <f t="shared" si="12"/>
        <v>40</v>
      </c>
      <c r="BB184" s="6">
        <f t="shared" si="13"/>
        <v>0</v>
      </c>
      <c r="BC184" s="6">
        <f t="shared" si="14"/>
        <v>0</v>
      </c>
      <c r="BD184" s="6">
        <f t="shared" si="15"/>
        <v>0</v>
      </c>
      <c r="BE184" s="6">
        <f t="shared" si="16"/>
        <v>10</v>
      </c>
      <c r="BF184" s="28">
        <f t="shared" si="17"/>
        <v>30</v>
      </c>
    </row>
    <row r="185" spans="1:58" ht="15">
      <c r="A185" s="68" t="s">
        <v>409</v>
      </c>
      <c r="B185" s="49" t="s">
        <v>9</v>
      </c>
      <c r="C185" s="66"/>
      <c r="G185" s="66"/>
      <c r="I185" s="66"/>
      <c r="K185" s="66">
        <v>17</v>
      </c>
      <c r="L185" s="5">
        <v>14</v>
      </c>
      <c r="M185" s="29" t="s">
        <v>7</v>
      </c>
      <c r="O185" s="29"/>
      <c r="Q185" s="29"/>
      <c r="S185" s="29"/>
      <c r="U185" s="70">
        <v>41</v>
      </c>
      <c r="W185" s="70"/>
      <c r="Y185" s="70"/>
      <c r="AA185" s="70"/>
      <c r="AC185" s="70" t="s">
        <v>7</v>
      </c>
      <c r="AE185" s="70"/>
      <c r="AG185" s="70"/>
      <c r="AI185" s="70"/>
      <c r="AK185" s="70"/>
      <c r="AM185" s="70"/>
      <c r="AO185" s="70"/>
      <c r="AQ185" s="70"/>
      <c r="AS185" s="70"/>
      <c r="AU185" s="70"/>
      <c r="AW185" s="70"/>
      <c r="AY185" s="70"/>
      <c r="BA185" s="66">
        <f t="shared" si="12"/>
        <v>14</v>
      </c>
      <c r="BB185" s="6">
        <f t="shared" si="13"/>
        <v>0</v>
      </c>
      <c r="BC185" s="6">
        <f t="shared" si="14"/>
        <v>14</v>
      </c>
      <c r="BD185" s="6">
        <f t="shared" si="15"/>
        <v>0</v>
      </c>
      <c r="BE185" s="6">
        <f t="shared" si="16"/>
        <v>0</v>
      </c>
      <c r="BF185" s="28">
        <f t="shared" si="17"/>
        <v>0</v>
      </c>
    </row>
    <row r="186" spans="1:58" ht="15">
      <c r="A186" s="49" t="s">
        <v>232</v>
      </c>
      <c r="B186" s="73" t="s">
        <v>110</v>
      </c>
      <c r="C186" s="29" t="s">
        <v>7</v>
      </c>
      <c r="E186" s="66"/>
      <c r="G186" s="66"/>
      <c r="I186" s="70"/>
      <c r="K186" s="70"/>
      <c r="M186" s="70"/>
      <c r="O186" s="70" t="s">
        <v>7</v>
      </c>
      <c r="Q186" s="70"/>
      <c r="S186" s="70"/>
      <c r="U186" s="70"/>
      <c r="W186" s="70"/>
      <c r="Y186" s="70"/>
      <c r="AA186" s="70">
        <v>47</v>
      </c>
      <c r="AC186" s="70">
        <v>58</v>
      </c>
      <c r="AE186" s="70">
        <v>38</v>
      </c>
      <c r="AG186" s="70"/>
      <c r="AI186" s="70"/>
      <c r="AK186" s="70">
        <v>46</v>
      </c>
      <c r="AM186" s="70"/>
      <c r="AO186" s="70"/>
      <c r="AQ186" s="70">
        <v>50</v>
      </c>
      <c r="AS186" s="70"/>
      <c r="AU186" s="70">
        <v>45</v>
      </c>
      <c r="AW186" s="70"/>
      <c r="AY186" s="66">
        <v>24</v>
      </c>
      <c r="AZ186" s="65">
        <v>7</v>
      </c>
      <c r="BA186" s="66">
        <f t="shared" si="12"/>
        <v>7</v>
      </c>
      <c r="BB186" s="6">
        <f t="shared" si="13"/>
        <v>0</v>
      </c>
      <c r="BC186" s="6">
        <f t="shared" si="14"/>
        <v>0</v>
      </c>
      <c r="BD186" s="6">
        <f t="shared" si="15"/>
        <v>0</v>
      </c>
      <c r="BE186" s="6">
        <f t="shared" si="16"/>
        <v>0</v>
      </c>
      <c r="BF186" s="28">
        <f t="shared" si="17"/>
        <v>7</v>
      </c>
    </row>
    <row r="187" spans="1:58" ht="15">
      <c r="A187" s="49" t="s">
        <v>241</v>
      </c>
      <c r="B187" s="73" t="s">
        <v>18</v>
      </c>
      <c r="C187" s="29" t="s">
        <v>7</v>
      </c>
      <c r="G187" s="70"/>
      <c r="I187" s="70"/>
      <c r="K187" s="29">
        <v>44</v>
      </c>
      <c r="M187" s="29" t="s">
        <v>7</v>
      </c>
      <c r="O187" s="70" t="s">
        <v>7</v>
      </c>
      <c r="Q187" s="70"/>
      <c r="S187" s="70"/>
      <c r="U187" s="70">
        <v>57</v>
      </c>
      <c r="W187" s="70"/>
      <c r="Y187" s="70"/>
      <c r="AA187" s="70"/>
      <c r="AC187" s="70">
        <v>39</v>
      </c>
      <c r="AE187" s="70" t="s">
        <v>7</v>
      </c>
      <c r="AG187" s="70"/>
      <c r="AI187" s="70"/>
      <c r="AK187" s="70"/>
      <c r="AM187" s="70"/>
      <c r="AO187" s="70"/>
      <c r="AQ187" s="70"/>
      <c r="AS187" s="70"/>
      <c r="AU187" s="70"/>
      <c r="AW187" s="70"/>
      <c r="AY187" s="70"/>
      <c r="BA187" s="66">
        <f t="shared" si="12"/>
        <v>0</v>
      </c>
      <c r="BB187" s="6">
        <f t="shared" si="13"/>
        <v>0</v>
      </c>
      <c r="BC187" s="6">
        <f t="shared" si="14"/>
        <v>0</v>
      </c>
      <c r="BD187" s="6">
        <f t="shared" si="15"/>
        <v>0</v>
      </c>
      <c r="BE187" s="6">
        <f t="shared" si="16"/>
        <v>0</v>
      </c>
      <c r="BF187" s="28">
        <f t="shared" si="17"/>
        <v>0</v>
      </c>
    </row>
    <row r="188" spans="1:58" ht="15">
      <c r="A188" s="68" t="s">
        <v>445</v>
      </c>
      <c r="B188" s="73" t="s">
        <v>13</v>
      </c>
      <c r="E188" s="66"/>
      <c r="G188" s="66"/>
      <c r="I188" s="66"/>
      <c r="K188" s="66"/>
      <c r="M188" s="66"/>
      <c r="O188" s="66"/>
      <c r="Q188" s="70">
        <v>38</v>
      </c>
      <c r="S188" s="66">
        <v>28</v>
      </c>
      <c r="T188" s="15">
        <v>3</v>
      </c>
      <c r="U188" s="66"/>
      <c r="W188" s="70">
        <v>31</v>
      </c>
      <c r="Y188" s="70"/>
      <c r="AA188" s="70"/>
      <c r="AC188" s="70"/>
      <c r="AE188" s="70"/>
      <c r="AG188" s="70"/>
      <c r="AI188" s="70"/>
      <c r="AK188" s="70"/>
      <c r="AM188" s="70">
        <v>31</v>
      </c>
      <c r="AO188" s="70">
        <v>37</v>
      </c>
      <c r="AQ188" s="70"/>
      <c r="AS188" s="70"/>
      <c r="AU188" s="70"/>
      <c r="AW188" s="66">
        <v>30</v>
      </c>
      <c r="AX188" s="65">
        <v>1</v>
      </c>
      <c r="AY188" s="70">
        <v>31</v>
      </c>
      <c r="BA188" s="66">
        <f t="shared" si="12"/>
        <v>4</v>
      </c>
      <c r="BB188" s="6">
        <f t="shared" si="13"/>
        <v>0</v>
      </c>
      <c r="BC188" s="6">
        <f t="shared" si="14"/>
        <v>0</v>
      </c>
      <c r="BD188" s="6">
        <f t="shared" si="15"/>
        <v>0</v>
      </c>
      <c r="BE188" s="6">
        <f t="shared" si="16"/>
        <v>4</v>
      </c>
      <c r="BF188" s="28">
        <f t="shared" si="17"/>
        <v>0</v>
      </c>
    </row>
    <row r="189" spans="1:58" ht="15">
      <c r="A189" s="49" t="s">
        <v>191</v>
      </c>
      <c r="B189" s="73" t="s">
        <v>16</v>
      </c>
      <c r="C189" s="66" t="s">
        <v>19</v>
      </c>
      <c r="E189" s="66"/>
      <c r="G189" s="66"/>
      <c r="I189" s="66"/>
      <c r="K189" s="66"/>
      <c r="M189" s="66"/>
      <c r="O189" s="70" t="s">
        <v>7</v>
      </c>
      <c r="Q189" s="70"/>
      <c r="S189" s="70"/>
      <c r="U189" s="70"/>
      <c r="W189" s="70"/>
      <c r="Y189" s="70"/>
      <c r="AA189" s="66">
        <v>26</v>
      </c>
      <c r="AB189" s="24">
        <v>5</v>
      </c>
      <c r="AC189" s="66"/>
      <c r="AE189" s="66">
        <v>26</v>
      </c>
      <c r="AF189" s="24">
        <v>5</v>
      </c>
      <c r="AG189" s="66"/>
      <c r="AI189" s="66"/>
      <c r="AK189" s="66" t="s">
        <v>558</v>
      </c>
      <c r="AM189" s="66"/>
      <c r="AO189" s="66"/>
      <c r="AQ189" s="66">
        <v>24</v>
      </c>
      <c r="AR189" s="24">
        <v>7</v>
      </c>
      <c r="AS189" s="66"/>
      <c r="AU189" s="70" t="s">
        <v>7</v>
      </c>
      <c r="AW189" s="70"/>
      <c r="AY189" s="70"/>
      <c r="BA189" s="66">
        <f t="shared" si="12"/>
        <v>17</v>
      </c>
      <c r="BB189" s="6">
        <f t="shared" si="13"/>
        <v>17</v>
      </c>
      <c r="BC189" s="6">
        <f t="shared" si="14"/>
        <v>0</v>
      </c>
      <c r="BD189" s="6">
        <f t="shared" si="15"/>
        <v>0</v>
      </c>
      <c r="BE189" s="6">
        <f t="shared" si="16"/>
        <v>0</v>
      </c>
      <c r="BF189" s="28">
        <f t="shared" si="17"/>
        <v>0</v>
      </c>
    </row>
    <row r="190" spans="1:58" ht="15">
      <c r="A190" s="30" t="s">
        <v>240</v>
      </c>
      <c r="B190" s="73" t="s">
        <v>3</v>
      </c>
      <c r="C190" s="29" t="s">
        <v>7</v>
      </c>
      <c r="O190" s="70" t="s">
        <v>7</v>
      </c>
      <c r="Q190" s="70"/>
      <c r="S190" s="70"/>
      <c r="U190" s="70"/>
      <c r="W190" s="70"/>
      <c r="Y190" s="70"/>
      <c r="AA190" s="70"/>
      <c r="AC190" s="70"/>
      <c r="AE190" s="70"/>
      <c r="AG190" s="70"/>
      <c r="AI190" s="70"/>
      <c r="AK190" s="70"/>
      <c r="AM190" s="70"/>
      <c r="AO190" s="70"/>
      <c r="AQ190" s="70" t="s">
        <v>7</v>
      </c>
      <c r="AS190" s="70"/>
      <c r="AU190" s="70">
        <v>48</v>
      </c>
      <c r="AW190" s="70"/>
      <c r="AY190" s="70"/>
      <c r="BA190" s="66">
        <f t="shared" si="12"/>
        <v>0</v>
      </c>
      <c r="BB190" s="6">
        <f t="shared" si="13"/>
        <v>0</v>
      </c>
      <c r="BC190" s="6">
        <f t="shared" si="14"/>
        <v>0</v>
      </c>
      <c r="BD190" s="6">
        <f t="shared" si="15"/>
        <v>0</v>
      </c>
      <c r="BE190" s="6">
        <f t="shared" si="16"/>
        <v>0</v>
      </c>
      <c r="BF190" s="28">
        <f t="shared" si="17"/>
        <v>0</v>
      </c>
    </row>
    <row r="191" spans="1:58" ht="15">
      <c r="A191" s="68" t="s">
        <v>301</v>
      </c>
      <c r="B191" s="73" t="s">
        <v>5</v>
      </c>
      <c r="C191" s="66"/>
      <c r="E191" s="6">
        <v>2</v>
      </c>
      <c r="F191" s="5">
        <v>80</v>
      </c>
      <c r="G191" s="27">
        <v>4</v>
      </c>
      <c r="H191" s="5">
        <v>50</v>
      </c>
      <c r="I191" s="27">
        <v>5</v>
      </c>
      <c r="J191" s="5">
        <v>45</v>
      </c>
      <c r="K191" s="27"/>
      <c r="M191" s="27"/>
      <c r="O191" s="27"/>
      <c r="Q191" s="70" t="s">
        <v>333</v>
      </c>
      <c r="S191" s="70"/>
      <c r="U191" s="70"/>
      <c r="W191" s="70" t="s">
        <v>333</v>
      </c>
      <c r="Y191" s="70"/>
      <c r="AA191" s="70"/>
      <c r="AC191" s="70"/>
      <c r="AE191" s="70"/>
      <c r="AG191" s="70" t="s">
        <v>250</v>
      </c>
      <c r="AI191" s="66">
        <v>9</v>
      </c>
      <c r="AJ191" s="24">
        <v>29</v>
      </c>
      <c r="AK191" s="66"/>
      <c r="AM191" s="66">
        <v>18</v>
      </c>
      <c r="AN191" s="24">
        <v>13</v>
      </c>
      <c r="AO191" s="66">
        <v>4</v>
      </c>
      <c r="AP191" s="24">
        <v>50</v>
      </c>
      <c r="AQ191" s="66"/>
      <c r="AS191" s="66"/>
      <c r="BA191" s="66">
        <f t="shared" si="12"/>
        <v>267</v>
      </c>
      <c r="BB191" s="6">
        <f t="shared" si="13"/>
        <v>0</v>
      </c>
      <c r="BC191" s="6">
        <f t="shared" si="14"/>
        <v>0</v>
      </c>
      <c r="BD191" s="6">
        <f t="shared" si="15"/>
        <v>108</v>
      </c>
      <c r="BE191" s="6">
        <f t="shared" si="16"/>
        <v>159</v>
      </c>
      <c r="BF191" s="28">
        <f t="shared" si="17"/>
        <v>0</v>
      </c>
    </row>
    <row r="192" spans="1:58" ht="15">
      <c r="A192" s="68" t="s">
        <v>526</v>
      </c>
      <c r="B192" s="68" t="s">
        <v>8</v>
      </c>
      <c r="C192" s="66"/>
      <c r="E192" s="66"/>
      <c r="G192" s="66"/>
      <c r="I192" s="66"/>
      <c r="K192" s="66"/>
      <c r="M192" s="66"/>
      <c r="O192" s="66"/>
      <c r="Q192" s="66"/>
      <c r="S192" s="66"/>
      <c r="U192" s="66"/>
      <c r="W192" s="66"/>
      <c r="Y192" s="66"/>
      <c r="AA192" s="23" t="s">
        <v>250</v>
      </c>
      <c r="AC192" s="23"/>
      <c r="AE192" s="70">
        <v>37</v>
      </c>
      <c r="AG192" s="70"/>
      <c r="AI192" s="70"/>
      <c r="AK192" s="70"/>
      <c r="AM192" s="70"/>
      <c r="AO192" s="70"/>
      <c r="AQ192" s="70">
        <v>34</v>
      </c>
      <c r="AS192" s="70"/>
      <c r="AU192" s="70"/>
      <c r="AW192" s="70"/>
      <c r="AY192" s="70"/>
      <c r="BA192" s="66">
        <f t="shared" si="12"/>
        <v>0</v>
      </c>
      <c r="BB192" s="6">
        <f t="shared" si="13"/>
        <v>0</v>
      </c>
      <c r="BC192" s="6">
        <f t="shared" si="14"/>
        <v>0</v>
      </c>
      <c r="BD192" s="6">
        <f t="shared" si="15"/>
        <v>0</v>
      </c>
      <c r="BE192" s="6">
        <f t="shared" si="16"/>
        <v>0</v>
      </c>
      <c r="BF192" s="28">
        <f t="shared" si="17"/>
        <v>0</v>
      </c>
    </row>
    <row r="193" spans="1:58" ht="15">
      <c r="A193" s="68" t="s">
        <v>525</v>
      </c>
      <c r="B193" s="68" t="s">
        <v>5</v>
      </c>
      <c r="C193" s="66"/>
      <c r="E193" s="66"/>
      <c r="G193" s="66"/>
      <c r="I193" s="66"/>
      <c r="K193" s="66"/>
      <c r="M193" s="66"/>
      <c r="O193" s="66"/>
      <c r="Q193" s="66"/>
      <c r="S193" s="66"/>
      <c r="U193" s="66"/>
      <c r="W193" s="66"/>
      <c r="Y193" s="66"/>
      <c r="AA193" s="70">
        <v>49</v>
      </c>
      <c r="AC193" s="70"/>
      <c r="AE193" s="70">
        <v>32</v>
      </c>
      <c r="AG193" s="70"/>
      <c r="AI193" s="70"/>
      <c r="AK193" s="70" t="s">
        <v>7</v>
      </c>
      <c r="AM193" s="70"/>
      <c r="AO193" s="70"/>
      <c r="AQ193" s="70">
        <v>42</v>
      </c>
      <c r="AS193" s="70"/>
      <c r="AU193" s="70">
        <v>38</v>
      </c>
      <c r="AW193" s="70"/>
      <c r="AY193" s="70"/>
      <c r="BA193" s="66">
        <f t="shared" si="12"/>
        <v>0</v>
      </c>
      <c r="BB193" s="6">
        <f t="shared" si="13"/>
        <v>0</v>
      </c>
      <c r="BC193" s="6">
        <f t="shared" si="14"/>
        <v>0</v>
      </c>
      <c r="BD193" s="6">
        <f t="shared" si="15"/>
        <v>0</v>
      </c>
      <c r="BE193" s="6">
        <f t="shared" si="16"/>
        <v>0</v>
      </c>
      <c r="BF193" s="28">
        <f t="shared" si="17"/>
        <v>0</v>
      </c>
    </row>
    <row r="194" spans="1:58" ht="15">
      <c r="A194" s="68" t="s">
        <v>401</v>
      </c>
      <c r="B194" s="49" t="s">
        <v>5</v>
      </c>
      <c r="C194" s="66"/>
      <c r="E194" s="66"/>
      <c r="G194" s="66"/>
      <c r="I194" s="66"/>
      <c r="K194" s="66">
        <v>9</v>
      </c>
      <c r="L194" s="5">
        <v>29</v>
      </c>
      <c r="M194" s="29" t="s">
        <v>7</v>
      </c>
      <c r="O194" s="29"/>
      <c r="Q194" s="29"/>
      <c r="S194" s="29"/>
      <c r="U194" s="66">
        <v>23</v>
      </c>
      <c r="V194" s="15">
        <v>8</v>
      </c>
      <c r="W194" s="66"/>
      <c r="Y194" s="66"/>
      <c r="AA194" s="66"/>
      <c r="AC194" s="66">
        <v>7</v>
      </c>
      <c r="AD194" s="24">
        <v>36</v>
      </c>
      <c r="AE194" s="66"/>
      <c r="AG194" s="70" t="s">
        <v>19</v>
      </c>
      <c r="AI194" s="70"/>
      <c r="AK194" s="70"/>
      <c r="AM194" s="70" t="s">
        <v>333</v>
      </c>
      <c r="AO194" s="70"/>
      <c r="AQ194" s="70"/>
      <c r="AS194" s="70"/>
      <c r="AU194" s="70"/>
      <c r="AW194" s="70"/>
      <c r="AY194" s="66">
        <v>16</v>
      </c>
      <c r="AZ194" s="65">
        <v>15</v>
      </c>
      <c r="BA194" s="66">
        <f aca="true" t="shared" si="18" ref="BA194:BA244">+D194+F194+H194+J194+L194+N194+P194+T194+R194+V194+X194+Z194+AB194+AD194+AF194+AH194+AJ194+AL194+AN194+AP194+AR194+AT194+AV194+AX194+AZ194</f>
        <v>88</v>
      </c>
      <c r="BB194" s="6">
        <f aca="true" t="shared" si="19" ref="BB194:BB244">+D194+P194+AB194+AF194+AL194+AR194+AV194</f>
        <v>0</v>
      </c>
      <c r="BC194" s="6">
        <f aca="true" t="shared" si="20" ref="BC194:BC244">+L194+N194+V194+AD194</f>
        <v>73</v>
      </c>
      <c r="BD194" s="6">
        <f aca="true" t="shared" si="21" ref="BD194:BD244">+H194+J194+R194+AN194</f>
        <v>0</v>
      </c>
      <c r="BE194" s="6">
        <f aca="true" t="shared" si="22" ref="BE194:BE244">+F194+T194+X194+AJ194+AP194+AX194</f>
        <v>0</v>
      </c>
      <c r="BF194" s="28">
        <f aca="true" t="shared" si="23" ref="BF194:BF244">+AH194+AT194+AZ194</f>
        <v>15</v>
      </c>
    </row>
    <row r="195" spans="1:58" ht="15">
      <c r="A195" s="49" t="s">
        <v>238</v>
      </c>
      <c r="B195" s="73" t="s">
        <v>9</v>
      </c>
      <c r="C195" s="29" t="s">
        <v>7</v>
      </c>
      <c r="G195" s="66"/>
      <c r="I195" s="66"/>
      <c r="K195" s="66"/>
      <c r="M195" s="66"/>
      <c r="O195" s="66"/>
      <c r="Q195" s="66"/>
      <c r="S195" s="66"/>
      <c r="U195" s="66"/>
      <c r="W195" s="66"/>
      <c r="Y195" s="66"/>
      <c r="AA195" s="66"/>
      <c r="AC195" s="66"/>
      <c r="AE195" s="66"/>
      <c r="AG195" s="27">
        <v>23</v>
      </c>
      <c r="AH195" s="24">
        <v>8</v>
      </c>
      <c r="AI195" s="27"/>
      <c r="AK195" s="70" t="s">
        <v>7</v>
      </c>
      <c r="AM195" s="70"/>
      <c r="AO195" s="70">
        <v>46</v>
      </c>
      <c r="AQ195" s="70">
        <v>64</v>
      </c>
      <c r="AS195" s="66">
        <v>11</v>
      </c>
      <c r="AT195" s="24">
        <v>24</v>
      </c>
      <c r="BA195" s="66">
        <f t="shared" si="18"/>
        <v>32</v>
      </c>
      <c r="BB195" s="6">
        <f t="shared" si="19"/>
        <v>0</v>
      </c>
      <c r="BC195" s="6">
        <f t="shared" si="20"/>
        <v>0</v>
      </c>
      <c r="BD195" s="6">
        <f t="shared" si="21"/>
        <v>0</v>
      </c>
      <c r="BE195" s="6">
        <f t="shared" si="22"/>
        <v>0</v>
      </c>
      <c r="BF195" s="28">
        <f t="shared" si="23"/>
        <v>32</v>
      </c>
    </row>
    <row r="196" spans="1:58" ht="15">
      <c r="A196" s="49" t="s">
        <v>414</v>
      </c>
      <c r="B196" s="49" t="s">
        <v>5</v>
      </c>
      <c r="C196" s="66"/>
      <c r="G196" s="66"/>
      <c r="I196" s="66"/>
      <c r="K196" s="29">
        <v>42</v>
      </c>
      <c r="M196" s="29"/>
      <c r="O196" s="29"/>
      <c r="Q196" s="29"/>
      <c r="S196" s="29"/>
      <c r="U196" s="66">
        <v>21</v>
      </c>
      <c r="V196" s="15">
        <v>10</v>
      </c>
      <c r="W196" s="66"/>
      <c r="Y196" s="66"/>
      <c r="AA196" s="66"/>
      <c r="AC196" s="70">
        <v>41</v>
      </c>
      <c r="AE196" s="70"/>
      <c r="AG196" s="27">
        <v>15</v>
      </c>
      <c r="AH196" s="24">
        <v>16</v>
      </c>
      <c r="AI196" s="27"/>
      <c r="AK196" s="27"/>
      <c r="AM196" s="27"/>
      <c r="AO196" s="27"/>
      <c r="AQ196" s="27"/>
      <c r="AS196" s="27"/>
      <c r="AU196" s="27"/>
      <c r="AW196" s="70">
        <v>39</v>
      </c>
      <c r="AY196" s="66">
        <v>20</v>
      </c>
      <c r="AZ196" s="65">
        <v>11</v>
      </c>
      <c r="BA196" s="66">
        <f t="shared" si="18"/>
        <v>37</v>
      </c>
      <c r="BB196" s="6">
        <f t="shared" si="19"/>
        <v>0</v>
      </c>
      <c r="BC196" s="6">
        <f t="shared" si="20"/>
        <v>10</v>
      </c>
      <c r="BD196" s="6">
        <f t="shared" si="21"/>
        <v>0</v>
      </c>
      <c r="BE196" s="6">
        <f t="shared" si="22"/>
        <v>0</v>
      </c>
      <c r="BF196" s="28">
        <f t="shared" si="23"/>
        <v>27</v>
      </c>
    </row>
    <row r="197" spans="1:58" ht="15">
      <c r="A197" s="49" t="s">
        <v>419</v>
      </c>
      <c r="B197" s="49" t="s">
        <v>318</v>
      </c>
      <c r="E197" s="66"/>
      <c r="G197" s="66"/>
      <c r="I197" s="66"/>
      <c r="K197" s="29">
        <v>59</v>
      </c>
      <c r="M197" s="29">
        <v>42</v>
      </c>
      <c r="O197" s="70">
        <v>49</v>
      </c>
      <c r="Q197" s="70"/>
      <c r="S197" s="70"/>
      <c r="U197" s="70">
        <v>52</v>
      </c>
      <c r="W197" s="70"/>
      <c r="Y197" s="70"/>
      <c r="AA197" s="70">
        <v>56</v>
      </c>
      <c r="AC197" s="70">
        <v>60</v>
      </c>
      <c r="AE197" s="70">
        <v>49</v>
      </c>
      <c r="AG197" s="70"/>
      <c r="AI197" s="70"/>
      <c r="AK197" s="70" t="s">
        <v>7</v>
      </c>
      <c r="AM197" s="70"/>
      <c r="AO197" s="70"/>
      <c r="AQ197" s="70">
        <v>61</v>
      </c>
      <c r="AS197" s="70"/>
      <c r="AU197" s="70">
        <v>51</v>
      </c>
      <c r="AW197" s="70"/>
      <c r="AY197" s="70"/>
      <c r="BA197" s="66">
        <f t="shared" si="18"/>
        <v>0</v>
      </c>
      <c r="BB197" s="6">
        <f t="shared" si="19"/>
        <v>0</v>
      </c>
      <c r="BC197" s="6">
        <f t="shared" si="20"/>
        <v>0</v>
      </c>
      <c r="BD197" s="6">
        <f t="shared" si="21"/>
        <v>0</v>
      </c>
      <c r="BE197" s="6">
        <f t="shared" si="22"/>
        <v>0</v>
      </c>
      <c r="BF197" s="28">
        <f t="shared" si="23"/>
        <v>0</v>
      </c>
    </row>
    <row r="198" spans="1:58" ht="15">
      <c r="A198" s="68" t="s">
        <v>400</v>
      </c>
      <c r="B198" s="49" t="s">
        <v>10</v>
      </c>
      <c r="C198" s="66"/>
      <c r="E198" s="66"/>
      <c r="G198" s="66"/>
      <c r="I198" s="66"/>
      <c r="K198" s="66">
        <v>14</v>
      </c>
      <c r="L198" s="5">
        <v>18</v>
      </c>
      <c r="M198" s="66">
        <v>7</v>
      </c>
      <c r="N198" s="5">
        <v>36</v>
      </c>
      <c r="O198" s="66"/>
      <c r="Q198" s="66"/>
      <c r="S198" s="66"/>
      <c r="U198" s="66">
        <v>10</v>
      </c>
      <c r="V198" s="15">
        <v>26</v>
      </c>
      <c r="W198" s="66"/>
      <c r="Y198" s="66"/>
      <c r="AA198" s="66"/>
      <c r="AC198" s="66">
        <v>12</v>
      </c>
      <c r="AD198" s="24">
        <v>22</v>
      </c>
      <c r="AE198" s="66"/>
      <c r="AG198" s="66"/>
      <c r="AI198" s="66"/>
      <c r="AK198" s="66"/>
      <c r="AM198" s="66"/>
      <c r="AO198" s="66"/>
      <c r="AQ198" s="66"/>
      <c r="AS198" s="66"/>
      <c r="BA198" s="66">
        <f t="shared" si="18"/>
        <v>102</v>
      </c>
      <c r="BB198" s="6">
        <f t="shared" si="19"/>
        <v>0</v>
      </c>
      <c r="BC198" s="6">
        <f t="shared" si="20"/>
        <v>102</v>
      </c>
      <c r="BD198" s="6">
        <f t="shared" si="21"/>
        <v>0</v>
      </c>
      <c r="BE198" s="6">
        <f t="shared" si="22"/>
        <v>0</v>
      </c>
      <c r="BF198" s="28">
        <f t="shared" si="23"/>
        <v>0</v>
      </c>
    </row>
    <row r="199" spans="1:58" ht="15">
      <c r="A199" s="68" t="s">
        <v>302</v>
      </c>
      <c r="B199" s="73" t="s">
        <v>110</v>
      </c>
      <c r="C199" s="66"/>
      <c r="E199" s="29">
        <v>61</v>
      </c>
      <c r="G199" s="29">
        <v>62</v>
      </c>
      <c r="I199" s="29">
        <v>46</v>
      </c>
      <c r="K199" s="29"/>
      <c r="M199" s="29"/>
      <c r="O199" s="29"/>
      <c r="Q199" s="70" t="s">
        <v>333</v>
      </c>
      <c r="S199" s="70" t="s">
        <v>333</v>
      </c>
      <c r="U199" s="70"/>
      <c r="W199" s="70"/>
      <c r="Y199" s="70"/>
      <c r="AA199" s="70">
        <v>65</v>
      </c>
      <c r="AC199" s="70"/>
      <c r="AE199" s="70"/>
      <c r="AG199" s="27">
        <v>26</v>
      </c>
      <c r="AH199" s="24">
        <v>5</v>
      </c>
      <c r="AI199" s="70">
        <v>42</v>
      </c>
      <c r="AK199" s="70"/>
      <c r="AM199" s="70" t="s">
        <v>333</v>
      </c>
      <c r="AO199" s="70">
        <v>49</v>
      </c>
      <c r="AQ199" s="70">
        <v>70</v>
      </c>
      <c r="AS199" s="66">
        <v>13</v>
      </c>
      <c r="AW199" s="70">
        <v>49</v>
      </c>
      <c r="AY199" s="66">
        <v>28</v>
      </c>
      <c r="AZ199" s="65">
        <v>3</v>
      </c>
      <c r="BA199" s="66">
        <f t="shared" si="18"/>
        <v>8</v>
      </c>
      <c r="BB199" s="6">
        <f t="shared" si="19"/>
        <v>0</v>
      </c>
      <c r="BC199" s="6">
        <f t="shared" si="20"/>
        <v>0</v>
      </c>
      <c r="BD199" s="6">
        <f t="shared" si="21"/>
        <v>0</v>
      </c>
      <c r="BE199" s="6">
        <f t="shared" si="22"/>
        <v>0</v>
      </c>
      <c r="BF199" s="28">
        <f t="shared" si="23"/>
        <v>8</v>
      </c>
    </row>
    <row r="200" spans="1:58" ht="15">
      <c r="A200" s="49" t="s">
        <v>206</v>
      </c>
      <c r="B200" s="73" t="s">
        <v>14</v>
      </c>
      <c r="C200" s="29">
        <v>36</v>
      </c>
      <c r="E200" s="66"/>
      <c r="G200" s="70"/>
      <c r="I200" s="70"/>
      <c r="K200" s="70"/>
      <c r="M200" s="70"/>
      <c r="O200" s="70" t="s">
        <v>250</v>
      </c>
      <c r="Q200" s="70"/>
      <c r="S200" s="70"/>
      <c r="U200" s="70"/>
      <c r="W200" s="70"/>
      <c r="Y200" s="70"/>
      <c r="AA200" s="66">
        <v>27</v>
      </c>
      <c r="AB200" s="24">
        <v>4</v>
      </c>
      <c r="AC200" s="70">
        <v>45</v>
      </c>
      <c r="AE200" s="66">
        <v>12</v>
      </c>
      <c r="AF200" s="24">
        <v>22</v>
      </c>
      <c r="AG200" s="66"/>
      <c r="AI200" s="66"/>
      <c r="AK200" s="70" t="s">
        <v>7</v>
      </c>
      <c r="AM200" s="70"/>
      <c r="AO200" s="70"/>
      <c r="AQ200" s="70">
        <v>49</v>
      </c>
      <c r="AS200" s="70"/>
      <c r="AU200" s="70">
        <v>42</v>
      </c>
      <c r="AW200" s="70"/>
      <c r="AY200" s="70"/>
      <c r="BA200" s="66">
        <f t="shared" si="18"/>
        <v>26</v>
      </c>
      <c r="BB200" s="6">
        <f t="shared" si="19"/>
        <v>26</v>
      </c>
      <c r="BC200" s="6">
        <f t="shared" si="20"/>
        <v>0</v>
      </c>
      <c r="BD200" s="6">
        <f t="shared" si="21"/>
        <v>0</v>
      </c>
      <c r="BE200" s="6">
        <f t="shared" si="22"/>
        <v>0</v>
      </c>
      <c r="BF200" s="28">
        <f t="shared" si="23"/>
        <v>0</v>
      </c>
    </row>
    <row r="201" spans="1:58" ht="15">
      <c r="A201" s="49" t="s">
        <v>194</v>
      </c>
      <c r="B201" s="73" t="s">
        <v>9</v>
      </c>
      <c r="C201" s="66">
        <v>16</v>
      </c>
      <c r="D201" s="5">
        <v>15</v>
      </c>
      <c r="E201" s="66"/>
      <c r="G201" s="66"/>
      <c r="M201" s="29">
        <v>34</v>
      </c>
      <c r="O201" s="66" t="s">
        <v>19</v>
      </c>
      <c r="Q201" s="66"/>
      <c r="S201" s="66"/>
      <c r="U201" s="70">
        <v>44</v>
      </c>
      <c r="W201" s="70"/>
      <c r="Y201" s="70"/>
      <c r="AA201" s="70">
        <v>48</v>
      </c>
      <c r="AC201" s="70">
        <v>52</v>
      </c>
      <c r="AE201" s="66">
        <v>17</v>
      </c>
      <c r="AF201" s="24">
        <v>14</v>
      </c>
      <c r="AG201" s="66"/>
      <c r="AI201" s="66"/>
      <c r="AK201" s="66">
        <v>13</v>
      </c>
      <c r="AL201" s="24">
        <v>20</v>
      </c>
      <c r="AM201" s="66"/>
      <c r="AO201" s="66"/>
      <c r="AQ201" s="66">
        <v>14</v>
      </c>
      <c r="AR201" s="24">
        <v>18</v>
      </c>
      <c r="AS201" s="66"/>
      <c r="AU201" s="70">
        <v>55</v>
      </c>
      <c r="AW201" s="70"/>
      <c r="AY201" s="70"/>
      <c r="BA201" s="66">
        <f t="shared" si="18"/>
        <v>67</v>
      </c>
      <c r="BB201" s="6">
        <f t="shared" si="19"/>
        <v>67</v>
      </c>
      <c r="BC201" s="6">
        <f t="shared" si="20"/>
        <v>0</v>
      </c>
      <c r="BD201" s="6">
        <f t="shared" si="21"/>
        <v>0</v>
      </c>
      <c r="BE201" s="6">
        <f t="shared" si="22"/>
        <v>0</v>
      </c>
      <c r="BF201" s="28">
        <f t="shared" si="23"/>
        <v>0</v>
      </c>
    </row>
    <row r="202" spans="1:58" ht="15">
      <c r="A202" s="68" t="s">
        <v>303</v>
      </c>
      <c r="B202" s="73" t="s">
        <v>8</v>
      </c>
      <c r="C202" s="66"/>
      <c r="E202" s="29" t="s">
        <v>332</v>
      </c>
      <c r="G202" s="29">
        <v>53</v>
      </c>
      <c r="I202" s="29">
        <v>36</v>
      </c>
      <c r="K202" s="29">
        <v>32</v>
      </c>
      <c r="M202" s="29" t="s">
        <v>7</v>
      </c>
      <c r="O202" s="29"/>
      <c r="Q202" s="29"/>
      <c r="S202" s="29"/>
      <c r="U202" s="70">
        <v>36</v>
      </c>
      <c r="W202" s="70"/>
      <c r="Y202" s="70"/>
      <c r="AA202" s="70"/>
      <c r="AC202" s="70" t="s">
        <v>7</v>
      </c>
      <c r="AE202" s="70"/>
      <c r="AG202" s="70" t="s">
        <v>7</v>
      </c>
      <c r="AI202" s="70"/>
      <c r="AK202" s="70"/>
      <c r="AM202" s="70"/>
      <c r="AO202" s="70"/>
      <c r="AQ202" s="70"/>
      <c r="AS202" s="70"/>
      <c r="AU202" s="70"/>
      <c r="AW202" s="70" t="s">
        <v>333</v>
      </c>
      <c r="AY202" s="70">
        <v>32</v>
      </c>
      <c r="BA202" s="66">
        <f t="shared" si="18"/>
        <v>0</v>
      </c>
      <c r="BB202" s="6">
        <f t="shared" si="19"/>
        <v>0</v>
      </c>
      <c r="BC202" s="6">
        <f t="shared" si="20"/>
        <v>0</v>
      </c>
      <c r="BD202" s="6">
        <f t="shared" si="21"/>
        <v>0</v>
      </c>
      <c r="BE202" s="6">
        <f t="shared" si="22"/>
        <v>0</v>
      </c>
      <c r="BF202" s="28">
        <f t="shared" si="23"/>
        <v>0</v>
      </c>
    </row>
    <row r="203" spans="1:58" ht="15">
      <c r="A203" s="49" t="s">
        <v>347</v>
      </c>
      <c r="B203" s="73" t="s">
        <v>14</v>
      </c>
      <c r="C203" s="66"/>
      <c r="E203" s="6">
        <v>14</v>
      </c>
      <c r="F203" s="5">
        <v>18</v>
      </c>
      <c r="G203" s="29" t="s">
        <v>333</v>
      </c>
      <c r="I203" s="27">
        <v>24</v>
      </c>
      <c r="J203" s="5">
        <v>7</v>
      </c>
      <c r="K203" s="29">
        <v>54</v>
      </c>
      <c r="M203" s="29"/>
      <c r="O203" s="29"/>
      <c r="Q203" s="66">
        <v>20</v>
      </c>
      <c r="R203" s="15">
        <v>11</v>
      </c>
      <c r="S203" s="66">
        <v>30</v>
      </c>
      <c r="T203" s="15">
        <v>1</v>
      </c>
      <c r="U203" s="66"/>
      <c r="W203" s="66">
        <v>6</v>
      </c>
      <c r="X203" s="24">
        <v>40</v>
      </c>
      <c r="Y203" s="66"/>
      <c r="AA203" s="66"/>
      <c r="AC203" s="66"/>
      <c r="AE203" s="66"/>
      <c r="AG203" s="37" t="s">
        <v>470</v>
      </c>
      <c r="AI203" s="66">
        <v>24</v>
      </c>
      <c r="AJ203" s="24">
        <v>7</v>
      </c>
      <c r="AK203" s="66"/>
      <c r="AM203" s="66">
        <v>21</v>
      </c>
      <c r="AN203" s="24">
        <v>10</v>
      </c>
      <c r="AO203" s="66">
        <v>14</v>
      </c>
      <c r="AP203" s="24">
        <v>18</v>
      </c>
      <c r="AQ203" s="66"/>
      <c r="AS203" s="66"/>
      <c r="AW203" s="66">
        <v>11</v>
      </c>
      <c r="AX203" s="65">
        <v>24</v>
      </c>
      <c r="BA203" s="66">
        <f t="shared" si="18"/>
        <v>136</v>
      </c>
      <c r="BB203" s="6">
        <f t="shared" si="19"/>
        <v>0</v>
      </c>
      <c r="BC203" s="6">
        <f t="shared" si="20"/>
        <v>0</v>
      </c>
      <c r="BD203" s="6">
        <f t="shared" si="21"/>
        <v>28</v>
      </c>
      <c r="BE203" s="6">
        <f t="shared" si="22"/>
        <v>108</v>
      </c>
      <c r="BF203" s="28">
        <f t="shared" si="23"/>
        <v>0</v>
      </c>
    </row>
    <row r="204" spans="1:58" ht="15">
      <c r="A204" s="68" t="s">
        <v>304</v>
      </c>
      <c r="B204" s="73" t="s">
        <v>10</v>
      </c>
      <c r="C204" s="66"/>
      <c r="E204" s="29">
        <v>48</v>
      </c>
      <c r="G204" s="29">
        <v>51</v>
      </c>
      <c r="I204" s="29" t="s">
        <v>333</v>
      </c>
      <c r="K204" s="29"/>
      <c r="M204" s="29"/>
      <c r="O204" s="29"/>
      <c r="Q204" s="66">
        <v>24</v>
      </c>
      <c r="R204" s="15">
        <v>7</v>
      </c>
      <c r="S204" s="70">
        <v>55</v>
      </c>
      <c r="U204" s="70"/>
      <c r="W204" s="70"/>
      <c r="Y204" s="70"/>
      <c r="AA204" s="70"/>
      <c r="AC204" s="70"/>
      <c r="AE204" s="70"/>
      <c r="AG204" s="70" t="s">
        <v>7</v>
      </c>
      <c r="AI204" s="70">
        <v>34</v>
      </c>
      <c r="AK204" s="70"/>
      <c r="AM204" s="70" t="s">
        <v>333</v>
      </c>
      <c r="AO204" s="70" t="s">
        <v>331</v>
      </c>
      <c r="AQ204" s="70"/>
      <c r="AS204" s="70"/>
      <c r="AU204" s="70"/>
      <c r="AW204" s="70">
        <v>47</v>
      </c>
      <c r="AY204" s="70"/>
      <c r="BA204" s="66">
        <f t="shared" si="18"/>
        <v>7</v>
      </c>
      <c r="BB204" s="6">
        <f t="shared" si="19"/>
        <v>0</v>
      </c>
      <c r="BC204" s="6">
        <f t="shared" si="20"/>
        <v>0</v>
      </c>
      <c r="BD204" s="6">
        <f t="shared" si="21"/>
        <v>7</v>
      </c>
      <c r="BE204" s="6">
        <f t="shared" si="22"/>
        <v>0</v>
      </c>
      <c r="BF204" s="28">
        <f t="shared" si="23"/>
        <v>0</v>
      </c>
    </row>
    <row r="205" spans="1:58" ht="15">
      <c r="A205" s="49" t="s">
        <v>353</v>
      </c>
      <c r="B205" s="73" t="s">
        <v>13</v>
      </c>
      <c r="C205" s="66"/>
      <c r="E205" s="66"/>
      <c r="G205" s="29">
        <v>40</v>
      </c>
      <c r="I205" s="29" t="s">
        <v>333</v>
      </c>
      <c r="K205" s="29"/>
      <c r="M205" s="29"/>
      <c r="O205" s="29"/>
      <c r="Q205" s="70">
        <v>35</v>
      </c>
      <c r="S205" s="6">
        <v>19</v>
      </c>
      <c r="T205" s="15">
        <v>12</v>
      </c>
      <c r="U205" s="66"/>
      <c r="W205" s="70" t="s">
        <v>333</v>
      </c>
      <c r="Y205" s="70"/>
      <c r="AA205" s="70"/>
      <c r="AC205" s="70"/>
      <c r="AE205" s="70"/>
      <c r="AG205" s="38" t="s">
        <v>470</v>
      </c>
      <c r="AI205" s="66">
        <v>30</v>
      </c>
      <c r="AJ205" s="24">
        <v>1</v>
      </c>
      <c r="AK205" s="70"/>
      <c r="AM205" s="70" t="s">
        <v>333</v>
      </c>
      <c r="AO205" s="70" t="s">
        <v>333</v>
      </c>
      <c r="AQ205" s="70"/>
      <c r="AS205" s="70"/>
      <c r="AU205" s="70"/>
      <c r="AW205" s="66">
        <v>26</v>
      </c>
      <c r="AX205" s="65">
        <v>5</v>
      </c>
      <c r="BA205" s="66">
        <f t="shared" si="18"/>
        <v>18</v>
      </c>
      <c r="BB205" s="6">
        <f t="shared" si="19"/>
        <v>0</v>
      </c>
      <c r="BC205" s="6">
        <f t="shared" si="20"/>
        <v>0</v>
      </c>
      <c r="BD205" s="6">
        <f t="shared" si="21"/>
        <v>0</v>
      </c>
      <c r="BE205" s="6">
        <f t="shared" si="22"/>
        <v>18</v>
      </c>
      <c r="BF205" s="28">
        <f t="shared" si="23"/>
        <v>0</v>
      </c>
    </row>
    <row r="206" spans="1:58" ht="15">
      <c r="A206" s="68" t="s">
        <v>551</v>
      </c>
      <c r="B206" s="31" t="s">
        <v>13</v>
      </c>
      <c r="C206" s="66"/>
      <c r="G206" s="66"/>
      <c r="I206" s="66"/>
      <c r="K206" s="66"/>
      <c r="U206" s="66"/>
      <c r="W206" s="66"/>
      <c r="Y206" s="66"/>
      <c r="AA206" s="66"/>
      <c r="AC206" s="66"/>
      <c r="AE206" s="70">
        <v>43</v>
      </c>
      <c r="AG206" s="70"/>
      <c r="AI206" s="70"/>
      <c r="AK206" s="70"/>
      <c r="AM206" s="70"/>
      <c r="AO206" s="70"/>
      <c r="AQ206" s="70"/>
      <c r="AS206" s="70"/>
      <c r="AU206" s="70">
        <v>49</v>
      </c>
      <c r="AW206" s="70"/>
      <c r="AY206" s="70"/>
      <c r="BA206" s="66">
        <f t="shared" si="18"/>
        <v>0</v>
      </c>
      <c r="BB206" s="6">
        <f t="shared" si="19"/>
        <v>0</v>
      </c>
      <c r="BC206" s="6">
        <f t="shared" si="20"/>
        <v>0</v>
      </c>
      <c r="BD206" s="6">
        <f t="shared" si="21"/>
        <v>0</v>
      </c>
      <c r="BE206" s="6">
        <f t="shared" si="22"/>
        <v>0</v>
      </c>
      <c r="BF206" s="28">
        <f t="shared" si="23"/>
        <v>0</v>
      </c>
    </row>
    <row r="207" spans="1:58" ht="15">
      <c r="A207" s="68" t="s">
        <v>305</v>
      </c>
      <c r="B207" s="73" t="s">
        <v>5</v>
      </c>
      <c r="C207" s="66"/>
      <c r="D207" s="65"/>
      <c r="E207" s="66">
        <v>14</v>
      </c>
      <c r="F207" s="65">
        <v>18</v>
      </c>
      <c r="G207" s="27">
        <v>14</v>
      </c>
      <c r="H207" s="65">
        <v>18</v>
      </c>
      <c r="I207" s="27">
        <v>1</v>
      </c>
      <c r="J207" s="65">
        <v>100</v>
      </c>
      <c r="K207" s="27"/>
      <c r="L207" s="65"/>
      <c r="M207" s="27"/>
      <c r="N207" s="65"/>
      <c r="O207" s="27"/>
      <c r="P207" s="65"/>
      <c r="Q207" s="66">
        <v>9</v>
      </c>
      <c r="R207" s="65">
        <v>29</v>
      </c>
      <c r="S207" s="70">
        <v>31</v>
      </c>
      <c r="T207" s="65"/>
      <c r="U207" s="70"/>
      <c r="V207" s="65"/>
      <c r="W207" s="66">
        <v>5</v>
      </c>
      <c r="X207" s="65">
        <v>45</v>
      </c>
      <c r="Y207" s="66"/>
      <c r="Z207" s="65"/>
      <c r="AA207" s="66"/>
      <c r="AB207" s="65"/>
      <c r="AC207" s="66"/>
      <c r="AD207" s="65"/>
      <c r="AE207" s="66"/>
      <c r="AF207" s="65"/>
      <c r="AG207" s="37" t="s">
        <v>470</v>
      </c>
      <c r="AH207" s="65"/>
      <c r="AI207" s="66">
        <v>16</v>
      </c>
      <c r="AJ207" s="65">
        <v>15</v>
      </c>
      <c r="AK207" s="66"/>
      <c r="AL207" s="65"/>
      <c r="AM207" s="66">
        <v>2</v>
      </c>
      <c r="AN207" s="65">
        <v>80</v>
      </c>
      <c r="AO207" s="66">
        <v>11</v>
      </c>
      <c r="AP207" s="65">
        <v>24</v>
      </c>
      <c r="AQ207" s="66"/>
      <c r="AR207" s="65"/>
      <c r="AS207" s="66"/>
      <c r="AT207" s="65"/>
      <c r="AW207" s="70" t="s">
        <v>333</v>
      </c>
      <c r="AY207" s="70"/>
      <c r="BA207" s="66">
        <f t="shared" si="18"/>
        <v>329</v>
      </c>
      <c r="BB207" s="6">
        <f t="shared" si="19"/>
        <v>0</v>
      </c>
      <c r="BC207" s="6">
        <f t="shared" si="20"/>
        <v>0</v>
      </c>
      <c r="BD207" s="6">
        <f t="shared" si="21"/>
        <v>227</v>
      </c>
      <c r="BE207" s="6">
        <f t="shared" si="22"/>
        <v>102</v>
      </c>
      <c r="BF207" s="28">
        <f t="shared" si="23"/>
        <v>0</v>
      </c>
    </row>
    <row r="208" spans="1:58" ht="15">
      <c r="A208" s="30" t="s">
        <v>351</v>
      </c>
      <c r="B208" s="73" t="s">
        <v>5</v>
      </c>
      <c r="G208" s="29">
        <v>38</v>
      </c>
      <c r="U208" s="66"/>
      <c r="W208" s="66"/>
      <c r="Y208" s="66"/>
      <c r="AA208" s="66"/>
      <c r="AC208" s="66"/>
      <c r="AE208" s="66"/>
      <c r="AG208" s="66"/>
      <c r="AI208" s="66"/>
      <c r="AK208" s="66"/>
      <c r="AM208" s="66"/>
      <c r="AO208" s="66"/>
      <c r="AQ208" s="66"/>
      <c r="AS208" s="66"/>
      <c r="BA208" s="6">
        <f t="shared" si="18"/>
        <v>0</v>
      </c>
      <c r="BB208" s="6">
        <f t="shared" si="19"/>
        <v>0</v>
      </c>
      <c r="BC208" s="6">
        <f t="shared" si="20"/>
        <v>0</v>
      </c>
      <c r="BD208" s="6">
        <f t="shared" si="21"/>
        <v>0</v>
      </c>
      <c r="BE208" s="6">
        <f t="shared" si="22"/>
        <v>0</v>
      </c>
      <c r="BF208" s="13">
        <f t="shared" si="23"/>
        <v>0</v>
      </c>
    </row>
    <row r="209" spans="1:58" ht="15">
      <c r="A209" s="68" t="s">
        <v>306</v>
      </c>
      <c r="B209" t="s">
        <v>13</v>
      </c>
      <c r="C209" s="66"/>
      <c r="E209" s="66">
        <v>25</v>
      </c>
      <c r="F209" s="5">
        <v>6</v>
      </c>
      <c r="G209" s="29" t="s">
        <v>333</v>
      </c>
      <c r="I209" s="66"/>
      <c r="K209" s="66"/>
      <c r="M209" s="66"/>
      <c r="O209" s="66"/>
      <c r="Q209" s="66"/>
      <c r="S209" s="66"/>
      <c r="U209" s="66"/>
      <c r="W209" s="66"/>
      <c r="Y209" s="66"/>
      <c r="AA209" s="66"/>
      <c r="AC209" s="66"/>
      <c r="AE209" s="66"/>
      <c r="AG209" s="66"/>
      <c r="AI209" s="66"/>
      <c r="AK209" s="66"/>
      <c r="AM209" s="66"/>
      <c r="AO209" s="66"/>
      <c r="AQ209" s="66"/>
      <c r="AS209" s="66"/>
      <c r="BA209" s="6">
        <f t="shared" si="18"/>
        <v>6</v>
      </c>
      <c r="BB209" s="6">
        <f t="shared" si="19"/>
        <v>0</v>
      </c>
      <c r="BC209" s="6">
        <f t="shared" si="20"/>
        <v>0</v>
      </c>
      <c r="BD209" s="6">
        <f t="shared" si="21"/>
        <v>0</v>
      </c>
      <c r="BE209" s="6">
        <f t="shared" si="22"/>
        <v>6</v>
      </c>
      <c r="BF209" s="13">
        <f t="shared" si="23"/>
        <v>0</v>
      </c>
    </row>
    <row r="210" spans="1:58" ht="15">
      <c r="A210" s="49" t="s">
        <v>207</v>
      </c>
      <c r="B210" s="73" t="s">
        <v>9</v>
      </c>
      <c r="C210" s="29">
        <v>32</v>
      </c>
      <c r="M210" s="66"/>
      <c r="O210" s="70" t="s">
        <v>7</v>
      </c>
      <c r="Q210" s="70"/>
      <c r="S210" s="70"/>
      <c r="U210" s="70"/>
      <c r="W210" s="70"/>
      <c r="Y210" s="70"/>
      <c r="AA210" s="70" t="s">
        <v>7</v>
      </c>
      <c r="AC210" s="70"/>
      <c r="AE210" s="70" t="s">
        <v>250</v>
      </c>
      <c r="AG210" s="70"/>
      <c r="AI210" s="70"/>
      <c r="AK210" s="70">
        <v>33</v>
      </c>
      <c r="AM210" s="70"/>
      <c r="AO210" s="70"/>
      <c r="AQ210" s="66">
        <v>25</v>
      </c>
      <c r="AR210" s="24">
        <v>6</v>
      </c>
      <c r="AS210" s="70"/>
      <c r="AU210" s="66">
        <v>25</v>
      </c>
      <c r="AV210" s="65">
        <v>6</v>
      </c>
      <c r="BA210" s="6">
        <f t="shared" si="18"/>
        <v>12</v>
      </c>
      <c r="BB210" s="6">
        <f t="shared" si="19"/>
        <v>12</v>
      </c>
      <c r="BC210" s="6">
        <f t="shared" si="20"/>
        <v>0</v>
      </c>
      <c r="BD210" s="6">
        <f t="shared" si="21"/>
        <v>0</v>
      </c>
      <c r="BE210" s="6">
        <f t="shared" si="22"/>
        <v>0</v>
      </c>
      <c r="BF210" s="13">
        <f t="shared" si="23"/>
        <v>0</v>
      </c>
    </row>
    <row r="211" spans="1:58" ht="15">
      <c r="A211" s="68" t="s">
        <v>307</v>
      </c>
      <c r="B211" t="s">
        <v>11</v>
      </c>
      <c r="C211" s="66"/>
      <c r="E211" s="29">
        <v>54</v>
      </c>
      <c r="G211" s="29">
        <v>46</v>
      </c>
      <c r="I211" s="29" t="s">
        <v>333</v>
      </c>
      <c r="K211" s="29"/>
      <c r="M211" s="29"/>
      <c r="O211" s="29"/>
      <c r="Q211" s="66">
        <v>30</v>
      </c>
      <c r="R211" s="15">
        <v>1</v>
      </c>
      <c r="S211" s="70" t="s">
        <v>333</v>
      </c>
      <c r="U211" s="70"/>
      <c r="W211" s="70"/>
      <c r="Y211" s="70"/>
      <c r="AA211" s="70"/>
      <c r="AC211" s="70"/>
      <c r="AE211" s="70"/>
      <c r="AG211" s="70"/>
      <c r="AI211" s="70"/>
      <c r="AK211" s="70"/>
      <c r="AM211" s="70"/>
      <c r="AO211" s="70"/>
      <c r="AQ211" s="70"/>
      <c r="AS211" s="70"/>
      <c r="AU211" s="70"/>
      <c r="AW211" s="70"/>
      <c r="AY211" s="70"/>
      <c r="BA211" s="6">
        <f t="shared" si="18"/>
        <v>1</v>
      </c>
      <c r="BB211" s="6">
        <f t="shared" si="19"/>
        <v>0</v>
      </c>
      <c r="BC211" s="6">
        <f t="shared" si="20"/>
        <v>0</v>
      </c>
      <c r="BD211" s="6">
        <f t="shared" si="21"/>
        <v>1</v>
      </c>
      <c r="BE211" s="6">
        <f t="shared" si="22"/>
        <v>0</v>
      </c>
      <c r="BF211" s="13">
        <f t="shared" si="23"/>
        <v>0</v>
      </c>
    </row>
    <row r="212" spans="1:58" ht="15">
      <c r="A212" s="68" t="s">
        <v>358</v>
      </c>
      <c r="B212" s="73" t="s">
        <v>15</v>
      </c>
      <c r="C212" s="23"/>
      <c r="E212" s="66">
        <v>2</v>
      </c>
      <c r="F212" s="5">
        <v>80</v>
      </c>
      <c r="G212" s="27">
        <v>29</v>
      </c>
      <c r="H212" s="5">
        <v>2</v>
      </c>
      <c r="I212" s="27">
        <v>9</v>
      </c>
      <c r="J212" s="5">
        <v>29</v>
      </c>
      <c r="K212" s="66">
        <v>5</v>
      </c>
      <c r="L212" s="5">
        <v>45</v>
      </c>
      <c r="M212" s="66">
        <v>2</v>
      </c>
      <c r="N212" s="5">
        <v>80</v>
      </c>
      <c r="O212" s="66"/>
      <c r="Q212" s="70" t="s">
        <v>333</v>
      </c>
      <c r="S212" s="66">
        <v>26</v>
      </c>
      <c r="T212" s="15">
        <v>5</v>
      </c>
      <c r="U212" s="66">
        <v>6</v>
      </c>
      <c r="V212" s="15">
        <v>40</v>
      </c>
      <c r="W212" s="66">
        <v>11</v>
      </c>
      <c r="X212" s="24">
        <v>24</v>
      </c>
      <c r="Y212" s="66">
        <v>5</v>
      </c>
      <c r="Z212" s="24">
        <v>30</v>
      </c>
      <c r="AA212" s="66"/>
      <c r="AC212" s="66">
        <v>1</v>
      </c>
      <c r="AD212" s="24">
        <v>100</v>
      </c>
      <c r="AE212" s="70" t="s">
        <v>354</v>
      </c>
      <c r="AG212" s="27">
        <v>3</v>
      </c>
      <c r="AH212" s="24">
        <v>60</v>
      </c>
      <c r="AI212" s="66">
        <v>15</v>
      </c>
      <c r="AJ212" s="24">
        <v>16</v>
      </c>
      <c r="AK212" s="70">
        <v>44</v>
      </c>
      <c r="AM212" s="66">
        <v>3</v>
      </c>
      <c r="AN212" s="24">
        <v>60</v>
      </c>
      <c r="AO212" s="66">
        <v>17</v>
      </c>
      <c r="AP212" s="24">
        <v>14</v>
      </c>
      <c r="AQ212" s="70" t="s">
        <v>7</v>
      </c>
      <c r="AS212" s="70" t="s">
        <v>7</v>
      </c>
      <c r="AU212" s="70"/>
      <c r="AW212" s="66">
        <v>14</v>
      </c>
      <c r="AX212" s="65">
        <v>18</v>
      </c>
      <c r="AY212" s="66">
        <v>3</v>
      </c>
      <c r="AZ212" s="65">
        <v>60</v>
      </c>
      <c r="BA212" s="6">
        <f t="shared" si="18"/>
        <v>663</v>
      </c>
      <c r="BB212" s="6">
        <f t="shared" si="19"/>
        <v>0</v>
      </c>
      <c r="BC212" s="6">
        <f t="shared" si="20"/>
        <v>265</v>
      </c>
      <c r="BD212" s="6">
        <f t="shared" si="21"/>
        <v>91</v>
      </c>
      <c r="BE212" s="6">
        <f t="shared" si="22"/>
        <v>157</v>
      </c>
      <c r="BF212" s="13">
        <f t="shared" si="23"/>
        <v>120</v>
      </c>
    </row>
    <row r="213" spans="1:58" ht="15">
      <c r="A213" s="68" t="s">
        <v>308</v>
      </c>
      <c r="B213" s="73" t="s">
        <v>12</v>
      </c>
      <c r="E213" s="29">
        <v>51</v>
      </c>
      <c r="G213" s="29">
        <v>58</v>
      </c>
      <c r="I213" s="29">
        <v>34</v>
      </c>
      <c r="K213" s="29" t="s">
        <v>7</v>
      </c>
      <c r="M213" s="29"/>
      <c r="O213" s="29"/>
      <c r="Q213" s="70" t="s">
        <v>333</v>
      </c>
      <c r="S213" s="70">
        <v>52</v>
      </c>
      <c r="U213" s="70" t="s">
        <v>7</v>
      </c>
      <c r="W213" s="70" t="s">
        <v>333</v>
      </c>
      <c r="Y213" s="70"/>
      <c r="AA213" s="70"/>
      <c r="AC213" s="70"/>
      <c r="AE213" s="70"/>
      <c r="AG213" s="70" t="s">
        <v>7</v>
      </c>
      <c r="AI213" s="70" t="s">
        <v>333</v>
      </c>
      <c r="AK213" s="70"/>
      <c r="AM213" s="70"/>
      <c r="AO213" s="70"/>
      <c r="AQ213" s="70"/>
      <c r="AS213" s="70"/>
      <c r="AU213" s="70"/>
      <c r="AW213" s="70"/>
      <c r="AY213" s="70"/>
      <c r="BA213" s="6">
        <f t="shared" si="18"/>
        <v>0</v>
      </c>
      <c r="BB213" s="6">
        <f t="shared" si="19"/>
        <v>0</v>
      </c>
      <c r="BC213" s="6">
        <f t="shared" si="20"/>
        <v>0</v>
      </c>
      <c r="BD213" s="6">
        <f t="shared" si="21"/>
        <v>0</v>
      </c>
      <c r="BE213" s="6">
        <f t="shared" si="22"/>
        <v>0</v>
      </c>
      <c r="BF213" s="13">
        <f t="shared" si="23"/>
        <v>0</v>
      </c>
    </row>
    <row r="214" spans="1:58" ht="15">
      <c r="A214" s="49" t="s">
        <v>215</v>
      </c>
      <c r="B214" s="73" t="s">
        <v>10</v>
      </c>
      <c r="C214" s="29">
        <v>46</v>
      </c>
      <c r="G214" s="70"/>
      <c r="I214" s="70"/>
      <c r="K214" s="70"/>
      <c r="M214" s="70"/>
      <c r="O214" s="66">
        <v>16</v>
      </c>
      <c r="P214" s="5">
        <v>15</v>
      </c>
      <c r="Q214" s="66"/>
      <c r="S214" s="66"/>
      <c r="U214" s="66"/>
      <c r="W214" s="66"/>
      <c r="Y214" s="66"/>
      <c r="AA214" s="70">
        <v>52</v>
      </c>
      <c r="AC214" s="70"/>
      <c r="AE214" s="70">
        <v>46</v>
      </c>
      <c r="AG214" s="70"/>
      <c r="AI214" s="70"/>
      <c r="AK214" s="70">
        <v>37</v>
      </c>
      <c r="AM214" s="70"/>
      <c r="AO214" s="70"/>
      <c r="AQ214" s="70">
        <v>31</v>
      </c>
      <c r="AS214" s="70"/>
      <c r="AU214" s="70">
        <v>33</v>
      </c>
      <c r="AW214" s="70"/>
      <c r="AY214" s="70"/>
      <c r="BA214" s="6">
        <f t="shared" si="18"/>
        <v>15</v>
      </c>
      <c r="BB214" s="6">
        <f t="shared" si="19"/>
        <v>15</v>
      </c>
      <c r="BC214" s="6">
        <f t="shared" si="20"/>
        <v>0</v>
      </c>
      <c r="BD214" s="6">
        <f t="shared" si="21"/>
        <v>0</v>
      </c>
      <c r="BE214" s="6">
        <f t="shared" si="22"/>
        <v>0</v>
      </c>
      <c r="BF214" s="13">
        <f t="shared" si="23"/>
        <v>0</v>
      </c>
    </row>
    <row r="215" spans="1:58" ht="15">
      <c r="A215" s="68" t="s">
        <v>309</v>
      </c>
      <c r="B215" t="s">
        <v>10</v>
      </c>
      <c r="E215" s="29">
        <v>50</v>
      </c>
      <c r="G215" s="66"/>
      <c r="I215" s="66"/>
      <c r="K215" s="66"/>
      <c r="M215" s="66"/>
      <c r="O215" s="66"/>
      <c r="S215" s="70">
        <v>37</v>
      </c>
      <c r="U215" s="70"/>
      <c r="W215" s="66">
        <v>27</v>
      </c>
      <c r="X215" s="24">
        <v>4</v>
      </c>
      <c r="Y215" s="66"/>
      <c r="AA215" s="66"/>
      <c r="AC215" s="66"/>
      <c r="AE215" s="66"/>
      <c r="AG215" s="27">
        <v>21</v>
      </c>
      <c r="AH215" s="24">
        <v>10</v>
      </c>
      <c r="AI215" s="70">
        <v>33</v>
      </c>
      <c r="AK215" s="70"/>
      <c r="AM215" s="70" t="s">
        <v>333</v>
      </c>
      <c r="AO215" s="70">
        <v>33</v>
      </c>
      <c r="AQ215" s="70"/>
      <c r="AS215" s="70"/>
      <c r="AU215" s="70"/>
      <c r="AW215" s="70">
        <v>40</v>
      </c>
      <c r="AY215" s="23" t="s">
        <v>7</v>
      </c>
      <c r="BA215" s="6">
        <f t="shared" si="18"/>
        <v>14</v>
      </c>
      <c r="BB215" s="6">
        <f t="shared" si="19"/>
        <v>0</v>
      </c>
      <c r="BC215" s="6">
        <f t="shared" si="20"/>
        <v>0</v>
      </c>
      <c r="BD215" s="6">
        <f t="shared" si="21"/>
        <v>0</v>
      </c>
      <c r="BE215" s="6">
        <f t="shared" si="22"/>
        <v>4</v>
      </c>
      <c r="BF215" s="13">
        <f t="shared" si="23"/>
        <v>10</v>
      </c>
    </row>
    <row r="216" spans="1:58" ht="15">
      <c r="A216" s="68" t="s">
        <v>310</v>
      </c>
      <c r="B216" t="s">
        <v>1</v>
      </c>
      <c r="C216" s="66"/>
      <c r="E216" s="6">
        <v>21</v>
      </c>
      <c r="F216" s="5">
        <v>10</v>
      </c>
      <c r="G216" s="27">
        <v>27</v>
      </c>
      <c r="H216" s="5">
        <v>4</v>
      </c>
      <c r="I216" s="27">
        <v>2</v>
      </c>
      <c r="J216" s="5">
        <v>80</v>
      </c>
      <c r="K216" s="29">
        <v>52</v>
      </c>
      <c r="M216" s="29">
        <v>40</v>
      </c>
      <c r="O216" s="29"/>
      <c r="Q216" s="6">
        <v>12</v>
      </c>
      <c r="R216" s="15">
        <v>22</v>
      </c>
      <c r="S216" s="6">
        <v>29</v>
      </c>
      <c r="T216" s="15">
        <v>2</v>
      </c>
      <c r="W216" s="25">
        <v>7</v>
      </c>
      <c r="X216" s="24">
        <v>36</v>
      </c>
      <c r="AG216" s="27">
        <v>7</v>
      </c>
      <c r="AH216" s="24">
        <v>36</v>
      </c>
      <c r="AI216" s="25">
        <v>13</v>
      </c>
      <c r="AJ216" s="24">
        <v>20</v>
      </c>
      <c r="AM216" s="25">
        <v>7</v>
      </c>
      <c r="AN216" s="24">
        <v>36</v>
      </c>
      <c r="AO216" s="25">
        <v>3</v>
      </c>
      <c r="AP216" s="24">
        <v>60</v>
      </c>
      <c r="AQ216" s="70">
        <v>67</v>
      </c>
      <c r="AS216" s="25">
        <v>7</v>
      </c>
      <c r="AT216" s="24">
        <v>36</v>
      </c>
      <c r="AW216" s="70">
        <v>33</v>
      </c>
      <c r="AY216" s="66" t="s">
        <v>19</v>
      </c>
      <c r="BA216" s="6">
        <f t="shared" si="18"/>
        <v>342</v>
      </c>
      <c r="BB216" s="6">
        <f t="shared" si="19"/>
        <v>0</v>
      </c>
      <c r="BC216" s="6">
        <f t="shared" si="20"/>
        <v>0</v>
      </c>
      <c r="BD216" s="6">
        <f t="shared" si="21"/>
        <v>142</v>
      </c>
      <c r="BE216" s="6">
        <f t="shared" si="22"/>
        <v>128</v>
      </c>
      <c r="BF216" s="13">
        <f t="shared" si="23"/>
        <v>72</v>
      </c>
    </row>
    <row r="217" spans="1:58" ht="15">
      <c r="A217" s="68" t="s">
        <v>311</v>
      </c>
      <c r="B217" t="s">
        <v>9</v>
      </c>
      <c r="E217" s="29">
        <v>44</v>
      </c>
      <c r="G217" s="29">
        <v>61</v>
      </c>
      <c r="I217" s="29">
        <v>45</v>
      </c>
      <c r="K217" s="29"/>
      <c r="M217" s="29"/>
      <c r="O217" s="29"/>
      <c r="Q217" s="70">
        <v>51</v>
      </c>
      <c r="S217" s="6">
        <v>16</v>
      </c>
      <c r="T217" s="15">
        <v>15</v>
      </c>
      <c r="W217" s="70">
        <v>42</v>
      </c>
      <c r="Y217" s="70"/>
      <c r="AA217" s="70"/>
      <c r="AC217" s="70"/>
      <c r="AE217" s="70"/>
      <c r="AG217" s="70"/>
      <c r="AI217" s="70"/>
      <c r="AK217" s="70"/>
      <c r="AM217" s="70">
        <v>34</v>
      </c>
      <c r="AO217" s="25">
        <v>26</v>
      </c>
      <c r="AP217" s="24">
        <v>5</v>
      </c>
      <c r="AQ217" s="70"/>
      <c r="AS217" s="70"/>
      <c r="AU217" s="70"/>
      <c r="AW217" s="70">
        <v>43</v>
      </c>
      <c r="AY217" s="66">
        <v>29</v>
      </c>
      <c r="AZ217" s="65">
        <v>2</v>
      </c>
      <c r="BA217" s="6">
        <f t="shared" si="18"/>
        <v>22</v>
      </c>
      <c r="BB217" s="6">
        <f t="shared" si="19"/>
        <v>0</v>
      </c>
      <c r="BC217" s="6">
        <f t="shared" si="20"/>
        <v>0</v>
      </c>
      <c r="BD217" s="6">
        <f t="shared" si="21"/>
        <v>0</v>
      </c>
      <c r="BE217" s="6">
        <f t="shared" si="22"/>
        <v>20</v>
      </c>
      <c r="BF217" s="13">
        <f t="shared" si="23"/>
        <v>2</v>
      </c>
    </row>
    <row r="218" spans="1:58" ht="15">
      <c r="A218" s="49" t="s">
        <v>213</v>
      </c>
      <c r="B218" t="s">
        <v>1</v>
      </c>
      <c r="C218" s="29" t="s">
        <v>7</v>
      </c>
      <c r="O218" s="70">
        <v>43</v>
      </c>
      <c r="Q218" s="70"/>
      <c r="S218" s="70"/>
      <c r="U218" s="70"/>
      <c r="W218" s="70"/>
      <c r="Y218" s="70"/>
      <c r="AA218" s="66">
        <v>24</v>
      </c>
      <c r="AB218" s="24">
        <v>7</v>
      </c>
      <c r="AC218" s="66"/>
      <c r="AE218" s="66">
        <v>25</v>
      </c>
      <c r="AF218" s="24">
        <v>6</v>
      </c>
      <c r="AG218" s="66"/>
      <c r="AI218" s="66"/>
      <c r="AK218" s="70">
        <v>41</v>
      </c>
      <c r="AM218" s="70"/>
      <c r="AO218" s="70"/>
      <c r="AQ218" s="66">
        <v>16</v>
      </c>
      <c r="AR218" s="24">
        <v>15</v>
      </c>
      <c r="AS218" s="70"/>
      <c r="AU218" s="70" t="s">
        <v>7</v>
      </c>
      <c r="AW218" s="70"/>
      <c r="AY218" s="70"/>
      <c r="BA218" s="6">
        <f t="shared" si="18"/>
        <v>28</v>
      </c>
      <c r="BB218" s="6">
        <f t="shared" si="19"/>
        <v>28</v>
      </c>
      <c r="BC218" s="6">
        <f t="shared" si="20"/>
        <v>0</v>
      </c>
      <c r="BD218" s="6">
        <f t="shared" si="21"/>
        <v>0</v>
      </c>
      <c r="BE218" s="6">
        <f t="shared" si="22"/>
        <v>0</v>
      </c>
      <c r="BF218" s="13">
        <f t="shared" si="23"/>
        <v>0</v>
      </c>
    </row>
    <row r="219" spans="1:58" ht="15">
      <c r="A219" s="49" t="s">
        <v>217</v>
      </c>
      <c r="B219" s="73" t="s">
        <v>10</v>
      </c>
      <c r="C219" s="29" t="s">
        <v>7</v>
      </c>
      <c r="E219" s="66"/>
      <c r="G219" s="66"/>
      <c r="I219" s="66"/>
      <c r="K219" s="66"/>
      <c r="M219" s="66"/>
      <c r="O219" s="66"/>
      <c r="S219" s="66"/>
      <c r="U219" s="66"/>
      <c r="W219" s="66"/>
      <c r="Y219" s="66"/>
      <c r="AA219" s="66"/>
      <c r="AC219" s="66"/>
      <c r="AE219" s="66"/>
      <c r="AG219" s="66"/>
      <c r="AI219" s="66"/>
      <c r="AK219" s="66"/>
      <c r="AM219" s="66"/>
      <c r="AO219" s="66"/>
      <c r="AQ219" s="66"/>
      <c r="AS219" s="66"/>
      <c r="BA219" s="6">
        <f t="shared" si="18"/>
        <v>0</v>
      </c>
      <c r="BB219" s="6">
        <f t="shared" si="19"/>
        <v>0</v>
      </c>
      <c r="BC219" s="6">
        <f t="shared" si="20"/>
        <v>0</v>
      </c>
      <c r="BD219" s="6">
        <f t="shared" si="21"/>
        <v>0</v>
      </c>
      <c r="BE219" s="6">
        <f t="shared" si="22"/>
        <v>0</v>
      </c>
      <c r="BF219" s="13">
        <f t="shared" si="23"/>
        <v>0</v>
      </c>
    </row>
    <row r="220" spans="1:58" ht="15">
      <c r="A220" s="49" t="s">
        <v>216</v>
      </c>
      <c r="B220" s="73" t="s">
        <v>4</v>
      </c>
      <c r="C220" s="6">
        <v>17</v>
      </c>
      <c r="D220" s="5">
        <v>14</v>
      </c>
      <c r="E220" s="66"/>
      <c r="G220" s="66"/>
      <c r="I220" s="66"/>
      <c r="K220" s="66"/>
      <c r="M220" s="66"/>
      <c r="O220" s="70">
        <v>31</v>
      </c>
      <c r="Q220" s="70"/>
      <c r="S220" s="70"/>
      <c r="U220" s="70"/>
      <c r="W220" s="70"/>
      <c r="Y220" s="70"/>
      <c r="AA220" s="70"/>
      <c r="AC220" s="70"/>
      <c r="AE220" s="66">
        <v>19</v>
      </c>
      <c r="AF220" s="24">
        <v>12</v>
      </c>
      <c r="AG220" s="66"/>
      <c r="AI220" s="66"/>
      <c r="AK220" s="70">
        <v>32</v>
      </c>
      <c r="AM220" s="70"/>
      <c r="AO220" s="70"/>
      <c r="AQ220" s="66">
        <v>23</v>
      </c>
      <c r="AR220" s="24">
        <v>8</v>
      </c>
      <c r="AS220" s="70"/>
      <c r="AU220" s="70">
        <v>31</v>
      </c>
      <c r="AW220" s="70"/>
      <c r="AY220" s="70"/>
      <c r="BA220" s="6">
        <f t="shared" si="18"/>
        <v>34</v>
      </c>
      <c r="BB220" s="6">
        <f t="shared" si="19"/>
        <v>34</v>
      </c>
      <c r="BC220" s="6">
        <f t="shared" si="20"/>
        <v>0</v>
      </c>
      <c r="BD220" s="6">
        <f t="shared" si="21"/>
        <v>0</v>
      </c>
      <c r="BE220" s="6">
        <f t="shared" si="22"/>
        <v>0</v>
      </c>
      <c r="BF220" s="13">
        <f t="shared" si="23"/>
        <v>0</v>
      </c>
    </row>
    <row r="221" spans="1:58" ht="15">
      <c r="A221" s="49" t="s">
        <v>200</v>
      </c>
      <c r="B221" t="s">
        <v>14</v>
      </c>
      <c r="C221" s="29">
        <v>40</v>
      </c>
      <c r="G221" s="66"/>
      <c r="I221" s="66"/>
      <c r="K221" s="66"/>
      <c r="M221" s="66"/>
      <c r="O221" s="70" t="s">
        <v>7</v>
      </c>
      <c r="Q221" s="70"/>
      <c r="S221" s="70"/>
      <c r="U221" s="70"/>
      <c r="W221" s="70"/>
      <c r="Y221" s="70"/>
      <c r="AA221" s="70">
        <v>45</v>
      </c>
      <c r="AC221" s="70"/>
      <c r="AE221" s="70">
        <v>39</v>
      </c>
      <c r="AG221" s="70"/>
      <c r="AI221" s="70"/>
      <c r="AK221" s="70"/>
      <c r="AM221" s="70"/>
      <c r="AO221" s="70"/>
      <c r="AQ221" s="70"/>
      <c r="AS221" s="70"/>
      <c r="AU221" s="70"/>
      <c r="AW221" s="70"/>
      <c r="AY221" s="70"/>
      <c r="BA221" s="6">
        <f t="shared" si="18"/>
        <v>0</v>
      </c>
      <c r="BB221" s="6">
        <f t="shared" si="19"/>
        <v>0</v>
      </c>
      <c r="BC221" s="6">
        <f t="shared" si="20"/>
        <v>0</v>
      </c>
      <c r="BD221" s="6">
        <f t="shared" si="21"/>
        <v>0</v>
      </c>
      <c r="BE221" s="6">
        <f t="shared" si="22"/>
        <v>0</v>
      </c>
      <c r="BF221" s="13">
        <f t="shared" si="23"/>
        <v>0</v>
      </c>
    </row>
    <row r="222" spans="1:58" ht="15">
      <c r="A222" s="49" t="s">
        <v>186</v>
      </c>
      <c r="B222" t="s">
        <v>14</v>
      </c>
      <c r="C222" s="66">
        <v>26</v>
      </c>
      <c r="D222" s="5">
        <v>5</v>
      </c>
      <c r="O222" s="70" t="s">
        <v>7</v>
      </c>
      <c r="Q222" s="70"/>
      <c r="S222" s="70"/>
      <c r="U222" s="70"/>
      <c r="W222" s="70"/>
      <c r="Y222" s="70"/>
      <c r="AA222" s="66">
        <v>11</v>
      </c>
      <c r="AB222" s="24">
        <v>24</v>
      </c>
      <c r="AC222" s="66"/>
      <c r="AE222" s="66">
        <v>27</v>
      </c>
      <c r="AG222" s="27"/>
      <c r="AI222" s="27"/>
      <c r="AK222" s="66">
        <v>23</v>
      </c>
      <c r="AL222" s="24">
        <v>8</v>
      </c>
      <c r="AM222" s="66"/>
      <c r="AO222" s="66"/>
      <c r="AQ222" s="66">
        <v>18</v>
      </c>
      <c r="AR222" s="24">
        <v>13</v>
      </c>
      <c r="AS222" s="66"/>
      <c r="AU222" s="66">
        <v>18</v>
      </c>
      <c r="AV222" s="65">
        <v>13</v>
      </c>
      <c r="BA222" s="6">
        <f t="shared" si="18"/>
        <v>63</v>
      </c>
      <c r="BB222" s="6">
        <f t="shared" si="19"/>
        <v>63</v>
      </c>
      <c r="BC222" s="6">
        <f t="shared" si="20"/>
        <v>0</v>
      </c>
      <c r="BD222" s="6">
        <f t="shared" si="21"/>
        <v>0</v>
      </c>
      <c r="BE222" s="6">
        <f t="shared" si="22"/>
        <v>0</v>
      </c>
      <c r="BF222" s="13">
        <f t="shared" si="23"/>
        <v>0</v>
      </c>
    </row>
    <row r="223" spans="1:58" ht="15">
      <c r="A223" s="68" t="s">
        <v>443</v>
      </c>
      <c r="B223" s="73" t="s">
        <v>112</v>
      </c>
      <c r="C223" s="66"/>
      <c r="Q223" s="70" t="s">
        <v>333</v>
      </c>
      <c r="S223" s="70">
        <v>60</v>
      </c>
      <c r="U223" s="70"/>
      <c r="W223" s="70" t="s">
        <v>333</v>
      </c>
      <c r="Y223" s="70"/>
      <c r="AA223" s="70"/>
      <c r="AC223" s="70"/>
      <c r="AE223" s="70"/>
      <c r="AG223" s="27">
        <v>30</v>
      </c>
      <c r="AI223" s="70">
        <v>45</v>
      </c>
      <c r="AK223" s="70"/>
      <c r="AM223" s="70"/>
      <c r="AO223" s="70"/>
      <c r="AQ223" s="70"/>
      <c r="AS223" s="70"/>
      <c r="AU223" s="70"/>
      <c r="AW223" s="70">
        <v>56</v>
      </c>
      <c r="AY223" s="70">
        <v>36</v>
      </c>
      <c r="BA223" s="6">
        <f t="shared" si="18"/>
        <v>0</v>
      </c>
      <c r="BB223" s="6">
        <f t="shared" si="19"/>
        <v>0</v>
      </c>
      <c r="BC223" s="6">
        <f t="shared" si="20"/>
        <v>0</v>
      </c>
      <c r="BD223" s="6">
        <f t="shared" si="21"/>
        <v>0</v>
      </c>
      <c r="BE223" s="6">
        <f t="shared" si="22"/>
        <v>0</v>
      </c>
      <c r="BF223" s="13">
        <f t="shared" si="23"/>
        <v>0</v>
      </c>
    </row>
    <row r="224" spans="1:58" ht="15">
      <c r="A224" s="68" t="s">
        <v>600</v>
      </c>
      <c r="B224" s="73" t="s">
        <v>112</v>
      </c>
      <c r="O224" s="66"/>
      <c r="Q224" s="70"/>
      <c r="S224" s="70"/>
      <c r="U224" s="70"/>
      <c r="W224" s="70"/>
      <c r="Y224" s="70"/>
      <c r="AA224" s="70"/>
      <c r="AC224" s="70"/>
      <c r="AE224" s="70"/>
      <c r="AG224" s="27"/>
      <c r="AI224" s="70"/>
      <c r="AK224" s="70"/>
      <c r="AM224" s="70"/>
      <c r="AO224" s="70"/>
      <c r="AQ224" s="70">
        <v>63</v>
      </c>
      <c r="AS224" s="70"/>
      <c r="AU224" s="70"/>
      <c r="AW224" s="70"/>
      <c r="AY224" s="70"/>
      <c r="BA224" s="6">
        <f t="shared" si="18"/>
        <v>0</v>
      </c>
      <c r="BB224" s="6">
        <f t="shared" si="19"/>
        <v>0</v>
      </c>
      <c r="BC224" s="6">
        <f t="shared" si="20"/>
        <v>0</v>
      </c>
      <c r="BD224" s="6">
        <f t="shared" si="21"/>
        <v>0</v>
      </c>
      <c r="BE224" s="6">
        <f t="shared" si="22"/>
        <v>0</v>
      </c>
      <c r="BF224" s="13">
        <f t="shared" si="23"/>
        <v>0</v>
      </c>
    </row>
    <row r="225" spans="1:58" ht="15">
      <c r="A225" s="49" t="s">
        <v>599</v>
      </c>
      <c r="B225" s="73" t="s">
        <v>596</v>
      </c>
      <c r="C225" s="29"/>
      <c r="E225" s="29"/>
      <c r="G225" s="29"/>
      <c r="I225" s="29"/>
      <c r="K225" s="29"/>
      <c r="M225" s="29"/>
      <c r="O225" s="29"/>
      <c r="Q225" s="29"/>
      <c r="S225" s="29"/>
      <c r="U225" s="29"/>
      <c r="W225" s="29"/>
      <c r="Y225" s="29"/>
      <c r="AA225" s="29"/>
      <c r="AC225" s="29"/>
      <c r="AE225" s="29"/>
      <c r="AG225" s="27"/>
      <c r="AI225" s="70"/>
      <c r="AK225" s="70"/>
      <c r="AM225" s="70"/>
      <c r="AO225" s="70"/>
      <c r="AQ225" s="70" t="s">
        <v>7</v>
      </c>
      <c r="AS225" s="70"/>
      <c r="AU225" s="70"/>
      <c r="AW225" s="70"/>
      <c r="AY225" s="70"/>
      <c r="BA225" s="6">
        <f t="shared" si="18"/>
        <v>0</v>
      </c>
      <c r="BB225" s="6">
        <f t="shared" si="19"/>
        <v>0</v>
      </c>
      <c r="BC225" s="6">
        <f t="shared" si="20"/>
        <v>0</v>
      </c>
      <c r="BD225" s="6">
        <f t="shared" si="21"/>
        <v>0</v>
      </c>
      <c r="BE225" s="6">
        <f t="shared" si="22"/>
        <v>0</v>
      </c>
      <c r="BF225" s="13">
        <f t="shared" si="23"/>
        <v>0</v>
      </c>
    </row>
    <row r="226" spans="1:58" ht="15">
      <c r="A226" s="68" t="s">
        <v>488</v>
      </c>
      <c r="B226" s="68" t="s">
        <v>10</v>
      </c>
      <c r="E226" s="66"/>
      <c r="G226" s="66"/>
      <c r="I226" s="66"/>
      <c r="K226" s="66"/>
      <c r="M226" s="66"/>
      <c r="O226" s="66"/>
      <c r="Q226" s="66"/>
      <c r="S226" s="66"/>
      <c r="U226" s="66"/>
      <c r="W226" s="70">
        <v>36</v>
      </c>
      <c r="Y226" s="70"/>
      <c r="AA226" s="70"/>
      <c r="AC226" s="70"/>
      <c r="AE226" s="70"/>
      <c r="AG226" s="70"/>
      <c r="AI226" s="70"/>
      <c r="AK226" s="70"/>
      <c r="AM226" s="70"/>
      <c r="AO226" s="70"/>
      <c r="AQ226" s="70"/>
      <c r="AS226" s="70"/>
      <c r="AU226" s="70"/>
      <c r="AW226" s="70"/>
      <c r="AY226" s="70"/>
      <c r="BA226" s="6">
        <f t="shared" si="18"/>
        <v>0</v>
      </c>
      <c r="BB226" s="6">
        <f t="shared" si="19"/>
        <v>0</v>
      </c>
      <c r="BC226" s="6">
        <f t="shared" si="20"/>
        <v>0</v>
      </c>
      <c r="BD226" s="6">
        <f t="shared" si="21"/>
        <v>0</v>
      </c>
      <c r="BE226" s="6">
        <f t="shared" si="22"/>
        <v>0</v>
      </c>
      <c r="BF226" s="13">
        <f t="shared" si="23"/>
        <v>0</v>
      </c>
    </row>
    <row r="227" spans="1:58" ht="15">
      <c r="A227" s="68" t="s">
        <v>312</v>
      </c>
      <c r="B227" s="73" t="s">
        <v>8</v>
      </c>
      <c r="E227" s="29">
        <v>45</v>
      </c>
      <c r="G227" s="29">
        <v>39</v>
      </c>
      <c r="K227" s="6">
        <v>13</v>
      </c>
      <c r="L227" s="5">
        <v>20</v>
      </c>
      <c r="M227" s="6">
        <v>8</v>
      </c>
      <c r="N227" s="5">
        <v>32</v>
      </c>
      <c r="Q227" s="70">
        <v>32</v>
      </c>
      <c r="S227" s="70"/>
      <c r="U227" s="66">
        <v>27</v>
      </c>
      <c r="V227" s="15">
        <v>4</v>
      </c>
      <c r="W227" s="66"/>
      <c r="Y227" s="66"/>
      <c r="AA227" s="66"/>
      <c r="AC227" s="66" t="s">
        <v>19</v>
      </c>
      <c r="AE227" s="66"/>
      <c r="AG227" s="27">
        <v>16</v>
      </c>
      <c r="AH227" s="24">
        <v>15</v>
      </c>
      <c r="AI227" s="27"/>
      <c r="AK227" s="27"/>
      <c r="AM227" s="70" t="s">
        <v>333</v>
      </c>
      <c r="AO227" s="27"/>
      <c r="AQ227" s="27"/>
      <c r="AS227" s="27"/>
      <c r="AU227" s="27"/>
      <c r="AW227" s="27"/>
      <c r="AY227" s="27"/>
      <c r="BA227" s="6">
        <f t="shared" si="18"/>
        <v>71</v>
      </c>
      <c r="BB227" s="6">
        <f t="shared" si="19"/>
        <v>0</v>
      </c>
      <c r="BC227" s="6">
        <f t="shared" si="20"/>
        <v>56</v>
      </c>
      <c r="BD227" s="6">
        <f t="shared" si="21"/>
        <v>0</v>
      </c>
      <c r="BE227" s="6">
        <f t="shared" si="22"/>
        <v>0</v>
      </c>
      <c r="BF227" s="13">
        <f t="shared" si="23"/>
        <v>15</v>
      </c>
    </row>
    <row r="228" spans="1:58" ht="15">
      <c r="A228" s="49" t="s">
        <v>212</v>
      </c>
      <c r="B228" t="s">
        <v>8</v>
      </c>
      <c r="C228" s="29" t="s">
        <v>7</v>
      </c>
      <c r="E228" s="66"/>
      <c r="G228" s="66"/>
      <c r="I228" s="66"/>
      <c r="K228" s="66"/>
      <c r="M228" s="66"/>
      <c r="O228" s="66">
        <v>13</v>
      </c>
      <c r="P228" s="5">
        <v>20</v>
      </c>
      <c r="Q228" s="66"/>
      <c r="S228" s="66"/>
      <c r="U228" s="66"/>
      <c r="W228" s="66"/>
      <c r="Y228" s="66"/>
      <c r="AA228" s="70">
        <v>37</v>
      </c>
      <c r="AC228" s="70"/>
      <c r="AE228" s="70">
        <v>48</v>
      </c>
      <c r="AG228" s="70"/>
      <c r="AI228" s="70"/>
      <c r="AK228" s="70">
        <v>40</v>
      </c>
      <c r="AM228" s="70"/>
      <c r="AO228" s="70"/>
      <c r="AQ228" s="70">
        <v>36</v>
      </c>
      <c r="AS228" s="70"/>
      <c r="AU228" s="66">
        <v>15</v>
      </c>
      <c r="AV228" s="65">
        <v>16</v>
      </c>
      <c r="BA228" s="6">
        <f t="shared" si="18"/>
        <v>36</v>
      </c>
      <c r="BB228" s="6">
        <f t="shared" si="19"/>
        <v>36</v>
      </c>
      <c r="BC228" s="6">
        <f t="shared" si="20"/>
        <v>0</v>
      </c>
      <c r="BD228" s="6">
        <f t="shared" si="21"/>
        <v>0</v>
      </c>
      <c r="BE228" s="6">
        <f t="shared" si="22"/>
        <v>0</v>
      </c>
      <c r="BF228" s="13">
        <f t="shared" si="23"/>
        <v>0</v>
      </c>
    </row>
    <row r="229" spans="1:58" ht="15">
      <c r="A229" s="49" t="s">
        <v>249</v>
      </c>
      <c r="B229" s="73" t="s">
        <v>4</v>
      </c>
      <c r="C229" s="29" t="s">
        <v>7</v>
      </c>
      <c r="E229" s="66"/>
      <c r="G229" s="70"/>
      <c r="I229" s="70"/>
      <c r="K229" s="70"/>
      <c r="M229" s="70"/>
      <c r="O229" s="70">
        <v>46</v>
      </c>
      <c r="Q229" s="70"/>
      <c r="S229" s="70"/>
      <c r="U229" s="70"/>
      <c r="W229" s="70"/>
      <c r="Y229" s="70"/>
      <c r="AA229" s="70" t="s">
        <v>7</v>
      </c>
      <c r="AC229" s="70" t="s">
        <v>7</v>
      </c>
      <c r="AE229" s="70" t="s">
        <v>7</v>
      </c>
      <c r="AG229" s="27">
        <v>29</v>
      </c>
      <c r="AH229" s="24">
        <v>2</v>
      </c>
      <c r="AI229" s="27"/>
      <c r="AK229" s="70" t="s">
        <v>7</v>
      </c>
      <c r="AM229" s="70"/>
      <c r="AO229" s="70"/>
      <c r="AQ229" s="70">
        <v>59</v>
      </c>
      <c r="AS229" s="70"/>
      <c r="AU229" s="70">
        <v>52</v>
      </c>
      <c r="AW229" s="70"/>
      <c r="AY229" s="70">
        <v>34</v>
      </c>
      <c r="BA229" s="6">
        <f t="shared" si="18"/>
        <v>2</v>
      </c>
      <c r="BB229" s="6">
        <f t="shared" si="19"/>
        <v>0</v>
      </c>
      <c r="BC229" s="6">
        <f t="shared" si="20"/>
        <v>0</v>
      </c>
      <c r="BD229" s="6">
        <f t="shared" si="21"/>
        <v>0</v>
      </c>
      <c r="BE229" s="6">
        <f t="shared" si="22"/>
        <v>0</v>
      </c>
      <c r="BF229" s="13">
        <f t="shared" si="23"/>
        <v>2</v>
      </c>
    </row>
    <row r="230" spans="1:58" ht="15">
      <c r="A230" s="49" t="s">
        <v>350</v>
      </c>
      <c r="B230" t="s">
        <v>13</v>
      </c>
      <c r="C230" s="66"/>
      <c r="E230" s="66"/>
      <c r="G230" s="29" t="s">
        <v>333</v>
      </c>
      <c r="I230" s="29">
        <v>47</v>
      </c>
      <c r="K230" s="29"/>
      <c r="M230" s="29"/>
      <c r="O230" s="29"/>
      <c r="Q230" s="29"/>
      <c r="S230" s="29"/>
      <c r="U230" s="29"/>
      <c r="W230" s="29"/>
      <c r="Y230" s="29"/>
      <c r="AA230" s="29"/>
      <c r="AC230" s="29"/>
      <c r="AE230" s="29"/>
      <c r="AG230" s="29"/>
      <c r="AI230" s="29"/>
      <c r="AK230" s="29"/>
      <c r="AM230" s="29"/>
      <c r="AO230" s="29"/>
      <c r="AQ230" s="29"/>
      <c r="AS230" s="29"/>
      <c r="AU230" s="29"/>
      <c r="AW230" s="29"/>
      <c r="AY230" s="29"/>
      <c r="BA230" s="6">
        <f t="shared" si="18"/>
        <v>0</v>
      </c>
      <c r="BB230" s="6">
        <f t="shared" si="19"/>
        <v>0</v>
      </c>
      <c r="BC230" s="6">
        <f t="shared" si="20"/>
        <v>0</v>
      </c>
      <c r="BD230" s="6">
        <f t="shared" si="21"/>
        <v>0</v>
      </c>
      <c r="BE230" s="6">
        <f t="shared" si="22"/>
        <v>0</v>
      </c>
      <c r="BF230" s="13">
        <f t="shared" si="23"/>
        <v>0</v>
      </c>
    </row>
    <row r="231" spans="1:58" ht="15">
      <c r="A231" s="68" t="s">
        <v>313</v>
      </c>
      <c r="B231" t="s">
        <v>5</v>
      </c>
      <c r="C231" s="66"/>
      <c r="E231" s="6">
        <v>1</v>
      </c>
      <c r="F231" s="5">
        <v>100</v>
      </c>
      <c r="G231" s="27">
        <v>18</v>
      </c>
      <c r="H231" s="5">
        <v>13</v>
      </c>
      <c r="I231" s="27">
        <v>7</v>
      </c>
      <c r="J231" s="5">
        <v>36</v>
      </c>
      <c r="K231" s="27"/>
      <c r="M231" s="27"/>
      <c r="O231" s="27"/>
      <c r="Q231" s="66">
        <v>1</v>
      </c>
      <c r="R231" s="15">
        <v>100</v>
      </c>
      <c r="S231" s="66">
        <v>5</v>
      </c>
      <c r="T231" s="15">
        <v>45</v>
      </c>
      <c r="U231" s="66"/>
      <c r="W231" s="66">
        <v>1</v>
      </c>
      <c r="X231" s="24">
        <v>100</v>
      </c>
      <c r="Y231" s="66">
        <v>9</v>
      </c>
      <c r="Z231" s="24">
        <v>15</v>
      </c>
      <c r="AA231" s="66"/>
      <c r="AC231" s="66"/>
      <c r="AE231" s="66"/>
      <c r="AG231" s="66"/>
      <c r="AI231" s="66">
        <v>11</v>
      </c>
      <c r="AJ231" s="24">
        <v>24</v>
      </c>
      <c r="AK231" s="66"/>
      <c r="AM231" s="70" t="s">
        <v>333</v>
      </c>
      <c r="AO231" s="70" t="s">
        <v>333</v>
      </c>
      <c r="AQ231" s="66"/>
      <c r="AS231" s="66"/>
      <c r="AW231" s="66">
        <v>5</v>
      </c>
      <c r="AX231" s="65">
        <v>45</v>
      </c>
      <c r="BA231" s="6">
        <f t="shared" si="18"/>
        <v>478</v>
      </c>
      <c r="BB231" s="6">
        <f t="shared" si="19"/>
        <v>0</v>
      </c>
      <c r="BC231" s="6">
        <f t="shared" si="20"/>
        <v>0</v>
      </c>
      <c r="BD231" s="6">
        <f t="shared" si="21"/>
        <v>149</v>
      </c>
      <c r="BE231" s="6">
        <f t="shared" si="22"/>
        <v>314</v>
      </c>
      <c r="BF231" s="13">
        <f t="shared" si="23"/>
        <v>0</v>
      </c>
    </row>
    <row r="232" spans="1:58" ht="15">
      <c r="A232" s="68" t="s">
        <v>314</v>
      </c>
      <c r="B232" t="s">
        <v>11</v>
      </c>
      <c r="E232" s="29">
        <v>37</v>
      </c>
      <c r="G232" s="29">
        <v>35</v>
      </c>
      <c r="I232" s="29" t="s">
        <v>333</v>
      </c>
      <c r="K232" s="29"/>
      <c r="M232" s="29"/>
      <c r="O232" s="29"/>
      <c r="Q232" s="70">
        <v>48</v>
      </c>
      <c r="S232" s="70">
        <v>54</v>
      </c>
      <c r="U232" s="70"/>
      <c r="W232" s="70"/>
      <c r="Y232" s="70"/>
      <c r="AA232" s="70"/>
      <c r="AC232" s="70"/>
      <c r="AE232" s="70"/>
      <c r="AG232" s="70"/>
      <c r="AI232" s="70"/>
      <c r="AK232" s="70"/>
      <c r="AM232" s="70"/>
      <c r="AO232" s="70"/>
      <c r="AQ232" s="70"/>
      <c r="AS232" s="70"/>
      <c r="AU232" s="70"/>
      <c r="AW232" s="70"/>
      <c r="AY232" s="70"/>
      <c r="BA232" s="6">
        <f t="shared" si="18"/>
        <v>0</v>
      </c>
      <c r="BB232" s="6">
        <f t="shared" si="19"/>
        <v>0</v>
      </c>
      <c r="BC232" s="6">
        <f t="shared" si="20"/>
        <v>0</v>
      </c>
      <c r="BD232" s="6">
        <f t="shared" si="21"/>
        <v>0</v>
      </c>
      <c r="BE232" s="6">
        <f t="shared" si="22"/>
        <v>0</v>
      </c>
      <c r="BF232" s="13">
        <f t="shared" si="23"/>
        <v>0</v>
      </c>
    </row>
    <row r="233" spans="1:58" ht="15">
      <c r="A233" s="49" t="s">
        <v>219</v>
      </c>
      <c r="B233" t="s">
        <v>9</v>
      </c>
      <c r="C233" s="6">
        <v>19</v>
      </c>
      <c r="D233" s="5">
        <v>12</v>
      </c>
      <c r="G233" s="66"/>
      <c r="I233" s="66"/>
      <c r="K233" s="66"/>
      <c r="M233" s="66"/>
      <c r="O233" s="66">
        <v>12</v>
      </c>
      <c r="P233" s="5">
        <v>22</v>
      </c>
      <c r="Q233" s="66"/>
      <c r="S233" s="66"/>
      <c r="U233" s="66"/>
      <c r="W233" s="66"/>
      <c r="Y233" s="66"/>
      <c r="AA233" s="70">
        <v>35</v>
      </c>
      <c r="AC233" s="70"/>
      <c r="AE233" s="66">
        <v>20</v>
      </c>
      <c r="AF233" s="24">
        <v>11</v>
      </c>
      <c r="AG233" s="66"/>
      <c r="AI233" s="66"/>
      <c r="AK233" s="70">
        <v>34</v>
      </c>
      <c r="AM233" s="70"/>
      <c r="AO233" s="70"/>
      <c r="AQ233" s="70" t="s">
        <v>7</v>
      </c>
      <c r="AS233" s="70"/>
      <c r="AU233" s="66">
        <v>23</v>
      </c>
      <c r="AV233" s="65">
        <v>8</v>
      </c>
      <c r="BA233" s="6">
        <f t="shared" si="18"/>
        <v>53</v>
      </c>
      <c r="BB233" s="6">
        <f t="shared" si="19"/>
        <v>53</v>
      </c>
      <c r="BC233" s="6">
        <f t="shared" si="20"/>
        <v>0</v>
      </c>
      <c r="BD233" s="6">
        <f t="shared" si="21"/>
        <v>0</v>
      </c>
      <c r="BE233" s="6">
        <f t="shared" si="22"/>
        <v>0</v>
      </c>
      <c r="BF233" s="13">
        <f t="shared" si="23"/>
        <v>0</v>
      </c>
    </row>
    <row r="234" spans="1:58" ht="15">
      <c r="A234" s="49" t="s">
        <v>193</v>
      </c>
      <c r="B234" t="s">
        <v>16</v>
      </c>
      <c r="C234" s="29" t="s">
        <v>7</v>
      </c>
      <c r="E234" s="66"/>
      <c r="G234" s="66"/>
      <c r="I234" s="66"/>
      <c r="K234" s="66"/>
      <c r="M234" s="66"/>
      <c r="O234" s="66">
        <v>21</v>
      </c>
      <c r="P234" s="5">
        <v>10</v>
      </c>
      <c r="Q234" s="66"/>
      <c r="S234" s="66"/>
      <c r="U234" s="66"/>
      <c r="W234" s="66"/>
      <c r="Y234" s="66"/>
      <c r="AA234" s="70" t="s">
        <v>7</v>
      </c>
      <c r="AC234" s="70"/>
      <c r="AE234" s="66">
        <v>18</v>
      </c>
      <c r="AF234" s="24">
        <v>13</v>
      </c>
      <c r="AG234" s="66"/>
      <c r="AI234" s="66"/>
      <c r="AK234" s="70" t="s">
        <v>250</v>
      </c>
      <c r="AM234" s="70"/>
      <c r="AO234" s="70"/>
      <c r="AQ234" s="70">
        <v>35</v>
      </c>
      <c r="AS234" s="70"/>
      <c r="AU234" s="66">
        <v>10</v>
      </c>
      <c r="AV234" s="65">
        <v>26</v>
      </c>
      <c r="BA234" s="6">
        <f t="shared" si="18"/>
        <v>49</v>
      </c>
      <c r="BB234" s="6">
        <f t="shared" si="19"/>
        <v>49</v>
      </c>
      <c r="BC234" s="6">
        <f t="shared" si="20"/>
        <v>0</v>
      </c>
      <c r="BD234" s="6">
        <f t="shared" si="21"/>
        <v>0</v>
      </c>
      <c r="BE234" s="6">
        <f t="shared" si="22"/>
        <v>0</v>
      </c>
      <c r="BF234" s="13">
        <f t="shared" si="23"/>
        <v>0</v>
      </c>
    </row>
    <row r="235" spans="1:58" ht="15">
      <c r="A235" s="49" t="s">
        <v>416</v>
      </c>
      <c r="B235" s="49" t="s">
        <v>5</v>
      </c>
      <c r="K235" s="29" t="s">
        <v>7</v>
      </c>
      <c r="M235" s="29"/>
      <c r="O235" s="29"/>
      <c r="Q235" s="29"/>
      <c r="S235" s="29"/>
      <c r="U235" s="29"/>
      <c r="W235" s="29"/>
      <c r="Y235" s="29"/>
      <c r="AA235" s="29"/>
      <c r="AC235" s="29"/>
      <c r="AE235" s="29"/>
      <c r="AG235" s="29"/>
      <c r="AI235" s="29"/>
      <c r="AK235" s="29"/>
      <c r="AM235" s="29"/>
      <c r="AO235" s="29"/>
      <c r="AQ235" s="29"/>
      <c r="AS235" s="29"/>
      <c r="AU235" s="29"/>
      <c r="AW235" s="29"/>
      <c r="AY235" s="29"/>
      <c r="BA235" s="6">
        <f t="shared" si="18"/>
        <v>0</v>
      </c>
      <c r="BB235" s="6">
        <f t="shared" si="19"/>
        <v>0</v>
      </c>
      <c r="BC235" s="6">
        <f t="shared" si="20"/>
        <v>0</v>
      </c>
      <c r="BD235" s="6">
        <f t="shared" si="21"/>
        <v>0</v>
      </c>
      <c r="BE235" s="6">
        <f t="shared" si="22"/>
        <v>0</v>
      </c>
      <c r="BF235" s="13">
        <f t="shared" si="23"/>
        <v>0</v>
      </c>
    </row>
    <row r="236" spans="1:58" ht="15">
      <c r="A236" s="68" t="s">
        <v>315</v>
      </c>
      <c r="B236" t="s">
        <v>4</v>
      </c>
      <c r="C236" s="66"/>
      <c r="E236" s="29">
        <v>54</v>
      </c>
      <c r="G236" s="29">
        <v>42</v>
      </c>
      <c r="I236" s="66"/>
      <c r="K236" s="66"/>
      <c r="M236" s="66"/>
      <c r="O236" s="66"/>
      <c r="Q236" s="70" t="s">
        <v>331</v>
      </c>
      <c r="S236" s="70"/>
      <c r="U236" s="70"/>
      <c r="W236" s="70"/>
      <c r="Y236" s="70"/>
      <c r="AA236" s="70"/>
      <c r="AC236" s="70"/>
      <c r="AE236" s="70"/>
      <c r="AG236" s="70"/>
      <c r="AI236" s="70"/>
      <c r="AK236" s="70"/>
      <c r="AM236" s="70" t="s">
        <v>333</v>
      </c>
      <c r="AO236" s="70"/>
      <c r="AQ236" s="70"/>
      <c r="AS236" s="70"/>
      <c r="AU236" s="70"/>
      <c r="AW236" s="70"/>
      <c r="AY236" s="70"/>
      <c r="BA236" s="6">
        <f t="shared" si="18"/>
        <v>0</v>
      </c>
      <c r="BB236" s="6">
        <f t="shared" si="19"/>
        <v>0</v>
      </c>
      <c r="BC236" s="6">
        <f t="shared" si="20"/>
        <v>0</v>
      </c>
      <c r="BD236" s="6">
        <f t="shared" si="21"/>
        <v>0</v>
      </c>
      <c r="BE236" s="6">
        <f t="shared" si="22"/>
        <v>0</v>
      </c>
      <c r="BF236" s="13">
        <f t="shared" si="23"/>
        <v>0</v>
      </c>
    </row>
    <row r="237" spans="1:58" ht="15">
      <c r="A237" s="69" t="s">
        <v>552</v>
      </c>
      <c r="B237" s="31" t="s">
        <v>9</v>
      </c>
      <c r="E237" s="66"/>
      <c r="G237" s="66"/>
      <c r="I237" s="66"/>
      <c r="K237" s="66"/>
      <c r="M237" s="66"/>
      <c r="O237" s="66"/>
      <c r="Q237" s="66"/>
      <c r="S237" s="66"/>
      <c r="U237" s="66"/>
      <c r="W237" s="66"/>
      <c r="Y237" s="66"/>
      <c r="AA237" s="66"/>
      <c r="AC237" s="66"/>
      <c r="AE237" s="70">
        <v>47</v>
      </c>
      <c r="AG237" s="70"/>
      <c r="AI237" s="70"/>
      <c r="AK237" s="70"/>
      <c r="AM237" s="70"/>
      <c r="AO237" s="70"/>
      <c r="AQ237" s="70"/>
      <c r="AS237" s="70"/>
      <c r="AU237" s="70"/>
      <c r="AW237" s="70"/>
      <c r="AY237" s="70"/>
      <c r="BA237" s="6">
        <f t="shared" si="18"/>
        <v>0</v>
      </c>
      <c r="BB237" s="6">
        <f t="shared" si="19"/>
        <v>0</v>
      </c>
      <c r="BC237" s="6">
        <f t="shared" si="20"/>
        <v>0</v>
      </c>
      <c r="BD237" s="6">
        <f t="shared" si="21"/>
        <v>0</v>
      </c>
      <c r="BE237" s="6">
        <f t="shared" si="22"/>
        <v>0</v>
      </c>
      <c r="BF237" s="13">
        <f t="shared" si="23"/>
        <v>0</v>
      </c>
    </row>
    <row r="238" spans="1:58" ht="15">
      <c r="A238" s="69" t="s">
        <v>442</v>
      </c>
      <c r="B238" s="73" t="s">
        <v>441</v>
      </c>
      <c r="E238" s="66"/>
      <c r="G238" s="66"/>
      <c r="K238" s="66"/>
      <c r="M238" s="66"/>
      <c r="O238" s="66"/>
      <c r="Q238" s="70">
        <v>55</v>
      </c>
      <c r="S238" s="70">
        <v>62</v>
      </c>
      <c r="U238" s="70"/>
      <c r="W238" s="70"/>
      <c r="Y238" s="70"/>
      <c r="AA238" s="70"/>
      <c r="AC238" s="70"/>
      <c r="AE238" s="70"/>
      <c r="AG238" s="70"/>
      <c r="AI238" s="70"/>
      <c r="AK238" s="70"/>
      <c r="AM238" s="70"/>
      <c r="AO238" s="70"/>
      <c r="AQ238" s="70"/>
      <c r="AS238" s="70"/>
      <c r="AU238" s="70"/>
      <c r="AW238" s="70"/>
      <c r="AY238" s="70"/>
      <c r="BA238" s="6">
        <f t="shared" si="18"/>
        <v>0</v>
      </c>
      <c r="BB238" s="6">
        <f t="shared" si="19"/>
        <v>0</v>
      </c>
      <c r="BC238" s="6">
        <f t="shared" si="20"/>
        <v>0</v>
      </c>
      <c r="BD238" s="6">
        <f t="shared" si="21"/>
        <v>0</v>
      </c>
      <c r="BE238" s="6">
        <f t="shared" si="22"/>
        <v>0</v>
      </c>
      <c r="BF238" s="13">
        <f t="shared" si="23"/>
        <v>0</v>
      </c>
    </row>
    <row r="239" spans="1:58" ht="15">
      <c r="A239" s="30" t="s">
        <v>248</v>
      </c>
      <c r="B239" s="73" t="s">
        <v>2</v>
      </c>
      <c r="C239" s="29" t="s">
        <v>7</v>
      </c>
      <c r="E239" s="66"/>
      <c r="G239" s="66"/>
      <c r="M239" s="29">
        <v>43</v>
      </c>
      <c r="O239" s="70">
        <v>48</v>
      </c>
      <c r="Q239" s="70"/>
      <c r="S239" s="70"/>
      <c r="U239" s="70"/>
      <c r="W239" s="70"/>
      <c r="Y239" s="70"/>
      <c r="AA239" s="70"/>
      <c r="AC239" s="70"/>
      <c r="AE239" s="70"/>
      <c r="AG239" s="70"/>
      <c r="AI239" s="70"/>
      <c r="AK239" s="70"/>
      <c r="AM239" s="70"/>
      <c r="AO239" s="70"/>
      <c r="AQ239" s="70">
        <v>45</v>
      </c>
      <c r="AS239" s="70"/>
      <c r="AU239" s="70">
        <v>44</v>
      </c>
      <c r="AW239" s="70"/>
      <c r="AY239" s="70"/>
      <c r="BA239" s="6">
        <f t="shared" si="18"/>
        <v>0</v>
      </c>
      <c r="BB239" s="6">
        <f t="shared" si="19"/>
        <v>0</v>
      </c>
      <c r="BC239" s="6">
        <f t="shared" si="20"/>
        <v>0</v>
      </c>
      <c r="BD239" s="6">
        <f t="shared" si="21"/>
        <v>0</v>
      </c>
      <c r="BE239" s="6">
        <f t="shared" si="22"/>
        <v>0</v>
      </c>
      <c r="BF239" s="13">
        <f t="shared" si="23"/>
        <v>0</v>
      </c>
    </row>
    <row r="240" spans="1:58" ht="15">
      <c r="A240" s="30" t="s">
        <v>420</v>
      </c>
      <c r="B240" s="49" t="s">
        <v>4</v>
      </c>
      <c r="K240" s="29">
        <v>57</v>
      </c>
      <c r="M240" s="29" t="s">
        <v>7</v>
      </c>
      <c r="O240" s="29"/>
      <c r="Q240" s="29"/>
      <c r="S240" s="29"/>
      <c r="U240" s="70">
        <v>56</v>
      </c>
      <c r="W240" s="70"/>
      <c r="Y240" s="70"/>
      <c r="AA240" s="70"/>
      <c r="AC240" s="70"/>
      <c r="AE240" s="70"/>
      <c r="AG240" s="70"/>
      <c r="AI240" s="70"/>
      <c r="AK240" s="70"/>
      <c r="AM240" s="70"/>
      <c r="AO240" s="70"/>
      <c r="AQ240" s="70"/>
      <c r="AS240" s="70"/>
      <c r="AU240" s="70"/>
      <c r="AW240" s="70"/>
      <c r="AY240" s="70"/>
      <c r="BA240" s="6">
        <f t="shared" si="18"/>
        <v>0</v>
      </c>
      <c r="BB240" s="6">
        <f t="shared" si="19"/>
        <v>0</v>
      </c>
      <c r="BC240" s="6">
        <f t="shared" si="20"/>
        <v>0</v>
      </c>
      <c r="BD240" s="6">
        <f t="shared" si="21"/>
        <v>0</v>
      </c>
      <c r="BE240" s="6">
        <f t="shared" si="22"/>
        <v>0</v>
      </c>
      <c r="BF240" s="13">
        <f t="shared" si="23"/>
        <v>0</v>
      </c>
    </row>
    <row r="241" spans="1:58" ht="15">
      <c r="A241" s="49" t="s">
        <v>234</v>
      </c>
      <c r="B241" t="s">
        <v>110</v>
      </c>
      <c r="C241" s="29">
        <v>31</v>
      </c>
      <c r="E241" s="29">
        <v>42</v>
      </c>
      <c r="G241" s="29">
        <v>43</v>
      </c>
      <c r="I241" s="29" t="s">
        <v>333</v>
      </c>
      <c r="K241" s="29" t="s">
        <v>250</v>
      </c>
      <c r="M241" s="29" t="s">
        <v>7</v>
      </c>
      <c r="O241" s="70">
        <v>47</v>
      </c>
      <c r="Q241" s="70" t="s">
        <v>333</v>
      </c>
      <c r="S241" s="66">
        <v>21</v>
      </c>
      <c r="T241" s="15">
        <v>10</v>
      </c>
      <c r="U241" s="66"/>
      <c r="W241" s="66">
        <v>27</v>
      </c>
      <c r="X241" s="24">
        <v>4</v>
      </c>
      <c r="Y241" s="66"/>
      <c r="AA241" s="70">
        <v>46</v>
      </c>
      <c r="AC241" s="70"/>
      <c r="AE241" s="70">
        <v>41</v>
      </c>
      <c r="AG241" s="27" t="s">
        <v>558</v>
      </c>
      <c r="AI241" s="70" t="s">
        <v>331</v>
      </c>
      <c r="AK241" s="70">
        <v>38</v>
      </c>
      <c r="AM241" s="70">
        <v>33</v>
      </c>
      <c r="AO241" s="70" t="s">
        <v>333</v>
      </c>
      <c r="AQ241" s="70">
        <v>44</v>
      </c>
      <c r="AS241" s="23" t="s">
        <v>333</v>
      </c>
      <c r="AU241" s="70">
        <v>33</v>
      </c>
      <c r="AW241" s="70">
        <v>46</v>
      </c>
      <c r="AY241" s="66">
        <v>2</v>
      </c>
      <c r="AZ241" s="65">
        <v>80</v>
      </c>
      <c r="BA241" s="6">
        <f t="shared" si="18"/>
        <v>94</v>
      </c>
      <c r="BB241" s="6">
        <f t="shared" si="19"/>
        <v>0</v>
      </c>
      <c r="BC241" s="6">
        <f t="shared" si="20"/>
        <v>0</v>
      </c>
      <c r="BD241" s="6">
        <f t="shared" si="21"/>
        <v>0</v>
      </c>
      <c r="BE241" s="6">
        <f t="shared" si="22"/>
        <v>14</v>
      </c>
      <c r="BF241" s="13">
        <f t="shared" si="23"/>
        <v>80</v>
      </c>
    </row>
    <row r="242" spans="1:58" ht="15">
      <c r="A242" s="49" t="s">
        <v>467</v>
      </c>
      <c r="B242" s="73" t="s">
        <v>167</v>
      </c>
      <c r="C242" s="66"/>
      <c r="K242" s="66"/>
      <c r="M242" s="66"/>
      <c r="O242" s="66"/>
      <c r="Q242" s="66"/>
      <c r="S242" s="66"/>
      <c r="U242" s="70">
        <v>51</v>
      </c>
      <c r="W242" s="70"/>
      <c r="Y242" s="70"/>
      <c r="AA242" s="70"/>
      <c r="AC242" s="70"/>
      <c r="AE242" s="70"/>
      <c r="AG242" s="70"/>
      <c r="AI242" s="70"/>
      <c r="AK242" s="70"/>
      <c r="AM242" s="70"/>
      <c r="AO242" s="70"/>
      <c r="AQ242" s="70" t="s">
        <v>7</v>
      </c>
      <c r="AS242" s="70"/>
      <c r="AU242" s="70"/>
      <c r="AW242" s="70"/>
      <c r="AY242" s="70"/>
      <c r="BA242" s="6">
        <f t="shared" si="18"/>
        <v>0</v>
      </c>
      <c r="BB242" s="6">
        <f t="shared" si="19"/>
        <v>0</v>
      </c>
      <c r="BC242" s="6">
        <f t="shared" si="20"/>
        <v>0</v>
      </c>
      <c r="BD242" s="6">
        <f t="shared" si="21"/>
        <v>0</v>
      </c>
      <c r="BE242" s="6">
        <f t="shared" si="22"/>
        <v>0</v>
      </c>
      <c r="BF242" s="13">
        <f t="shared" si="23"/>
        <v>0</v>
      </c>
    </row>
    <row r="243" spans="1:58" ht="15">
      <c r="A243" s="49" t="s">
        <v>173</v>
      </c>
      <c r="B243" s="73" t="s">
        <v>8</v>
      </c>
      <c r="C243" s="6">
        <v>6</v>
      </c>
      <c r="D243" s="5">
        <v>40</v>
      </c>
      <c r="E243" s="6">
        <v>4</v>
      </c>
      <c r="F243" s="5">
        <v>50</v>
      </c>
      <c r="G243" s="27">
        <v>9</v>
      </c>
      <c r="H243" s="5">
        <v>29</v>
      </c>
      <c r="I243" s="29" t="s">
        <v>333</v>
      </c>
      <c r="K243" s="29">
        <v>31</v>
      </c>
      <c r="M243" s="66">
        <v>25</v>
      </c>
      <c r="N243" s="5">
        <v>6</v>
      </c>
      <c r="O243" s="66">
        <v>4</v>
      </c>
      <c r="P243" s="5">
        <v>50</v>
      </c>
      <c r="Q243" s="66">
        <v>6</v>
      </c>
      <c r="R243" s="15">
        <v>40</v>
      </c>
      <c r="S243" s="66">
        <v>1</v>
      </c>
      <c r="T243" s="15">
        <v>100</v>
      </c>
      <c r="U243" s="70">
        <v>49</v>
      </c>
      <c r="W243" s="66">
        <v>2</v>
      </c>
      <c r="X243" s="24">
        <v>80</v>
      </c>
      <c r="Y243" s="66"/>
      <c r="AA243" s="66">
        <v>30</v>
      </c>
      <c r="AC243" s="66"/>
      <c r="AE243" s="66">
        <v>10</v>
      </c>
      <c r="AF243" s="24">
        <v>26</v>
      </c>
      <c r="AG243" s="27">
        <v>14</v>
      </c>
      <c r="AH243" s="24">
        <v>18</v>
      </c>
      <c r="AI243" s="66">
        <v>13</v>
      </c>
      <c r="AJ243" s="24">
        <v>20</v>
      </c>
      <c r="AK243" s="66">
        <v>21</v>
      </c>
      <c r="AL243" s="24">
        <v>10</v>
      </c>
      <c r="AM243" s="66">
        <v>6</v>
      </c>
      <c r="AN243" s="24">
        <v>40</v>
      </c>
      <c r="AO243" s="66">
        <v>13</v>
      </c>
      <c r="AP243" s="24">
        <v>20</v>
      </c>
      <c r="AQ243" s="66">
        <v>13</v>
      </c>
      <c r="AR243" s="24">
        <v>20</v>
      </c>
      <c r="AS243" s="66">
        <v>2</v>
      </c>
      <c r="AT243" s="24">
        <v>80</v>
      </c>
      <c r="AU243" s="66">
        <v>17</v>
      </c>
      <c r="AV243" s="65">
        <v>14</v>
      </c>
      <c r="AW243" s="66">
        <v>16</v>
      </c>
      <c r="AX243" s="65">
        <v>15</v>
      </c>
      <c r="AY243" s="66">
        <v>5</v>
      </c>
      <c r="AZ243" s="65">
        <v>45</v>
      </c>
      <c r="BA243" s="6">
        <f t="shared" si="18"/>
        <v>703</v>
      </c>
      <c r="BB243" s="6">
        <f t="shared" si="19"/>
        <v>160</v>
      </c>
      <c r="BC243" s="6">
        <f t="shared" si="20"/>
        <v>6</v>
      </c>
      <c r="BD243" s="6">
        <f t="shared" si="21"/>
        <v>109</v>
      </c>
      <c r="BE243" s="6">
        <f t="shared" si="22"/>
        <v>285</v>
      </c>
      <c r="BF243" s="13">
        <f t="shared" si="23"/>
        <v>143</v>
      </c>
    </row>
    <row r="244" spans="1:58" ht="15">
      <c r="A244" s="49" t="s">
        <v>449</v>
      </c>
      <c r="B244" s="49" t="s">
        <v>8</v>
      </c>
      <c r="Q244" s="70">
        <v>36</v>
      </c>
      <c r="S244" s="70">
        <v>50</v>
      </c>
      <c r="U244" s="70"/>
      <c r="W244" s="70">
        <v>41</v>
      </c>
      <c r="Y244" s="70"/>
      <c r="AA244" s="70"/>
      <c r="AC244" s="70"/>
      <c r="AE244" s="70"/>
      <c r="AG244" s="37"/>
      <c r="AI244" s="66">
        <v>30</v>
      </c>
      <c r="AJ244" s="24">
        <v>1</v>
      </c>
      <c r="AK244" s="70"/>
      <c r="AM244" s="66">
        <v>24</v>
      </c>
      <c r="AN244" s="24">
        <v>7</v>
      </c>
      <c r="AO244" s="70">
        <v>34</v>
      </c>
      <c r="AQ244" s="70"/>
      <c r="AS244" s="70"/>
      <c r="AU244" s="70"/>
      <c r="AW244" s="66">
        <v>18</v>
      </c>
      <c r="AX244" s="65">
        <v>13</v>
      </c>
      <c r="BA244" s="6">
        <f t="shared" si="18"/>
        <v>21</v>
      </c>
      <c r="BB244" s="6">
        <f t="shared" si="19"/>
        <v>0</v>
      </c>
      <c r="BC244" s="6">
        <f t="shared" si="20"/>
        <v>0</v>
      </c>
      <c r="BD244" s="6">
        <f t="shared" si="21"/>
        <v>7</v>
      </c>
      <c r="BE244" s="6">
        <f t="shared" si="22"/>
        <v>14</v>
      </c>
      <c r="BF244" s="13">
        <f t="shared" si="23"/>
        <v>0</v>
      </c>
    </row>
  </sheetData>
  <sheetProtection/>
  <mergeCells count="25">
    <mergeCell ref="AU1:AV1"/>
    <mergeCell ref="O1:P1"/>
    <mergeCell ref="AI1:AJ1"/>
    <mergeCell ref="AG1:AH1"/>
    <mergeCell ref="AE1:AF1"/>
    <mergeCell ref="AA1:AB1"/>
    <mergeCell ref="S1:T1"/>
    <mergeCell ref="AS1:AT1"/>
    <mergeCell ref="Q1:R1"/>
    <mergeCell ref="C1:D1"/>
    <mergeCell ref="G1:H1"/>
    <mergeCell ref="I1:J1"/>
    <mergeCell ref="E1:F1"/>
    <mergeCell ref="K1:L1"/>
    <mergeCell ref="M1:N1"/>
    <mergeCell ref="AY1:AZ1"/>
    <mergeCell ref="AQ1:AR1"/>
    <mergeCell ref="U1:V1"/>
    <mergeCell ref="AM1:AN1"/>
    <mergeCell ref="AK1:AL1"/>
    <mergeCell ref="AC1:AD1"/>
    <mergeCell ref="Y1:Z1"/>
    <mergeCell ref="AO1:AP1"/>
    <mergeCell ref="W1:X1"/>
    <mergeCell ref="AW1:A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0"/>
  <sheetViews>
    <sheetView zoomScale="85" zoomScaleNormal="85"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6" bestFit="1" customWidth="1"/>
    <col min="44" max="44" width="5.28125" style="65" customWidth="1"/>
    <col min="45" max="45" width="5.28125" style="66" customWidth="1"/>
    <col min="46" max="46" width="5.28125" style="65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96" t="s">
        <v>159</v>
      </c>
      <c r="D1" s="97"/>
      <c r="E1" s="96" t="s">
        <v>158</v>
      </c>
      <c r="F1" s="97"/>
      <c r="G1" s="96" t="s">
        <v>334</v>
      </c>
      <c r="H1" s="97"/>
      <c r="I1" s="96" t="s">
        <v>356</v>
      </c>
      <c r="J1" s="97"/>
      <c r="K1" s="96" t="s">
        <v>394</v>
      </c>
      <c r="L1" s="97"/>
      <c r="M1" s="96" t="s">
        <v>397</v>
      </c>
      <c r="N1" s="97"/>
      <c r="O1" s="96" t="s">
        <v>355</v>
      </c>
      <c r="P1" s="97"/>
      <c r="Q1" s="96" t="s">
        <v>440</v>
      </c>
      <c r="R1" s="97"/>
      <c r="S1" s="96" t="s">
        <v>458</v>
      </c>
      <c r="T1" s="97"/>
      <c r="U1" s="96" t="s">
        <v>472</v>
      </c>
      <c r="V1" s="97"/>
      <c r="W1" s="96" t="s">
        <v>479</v>
      </c>
      <c r="X1" s="97"/>
      <c r="Y1" s="96" t="s">
        <v>475</v>
      </c>
      <c r="Z1" s="97"/>
      <c r="AA1" s="96" t="s">
        <v>490</v>
      </c>
      <c r="AB1" s="97"/>
      <c r="AC1" s="96" t="s">
        <v>491</v>
      </c>
      <c r="AD1" s="97"/>
      <c r="AE1" s="96" t="s">
        <v>520</v>
      </c>
      <c r="AF1" s="97"/>
      <c r="AG1" s="96" t="s">
        <v>549</v>
      </c>
      <c r="AH1" s="97"/>
      <c r="AI1" s="96" t="s">
        <v>557</v>
      </c>
      <c r="AJ1" s="97"/>
      <c r="AK1" s="96" t="s">
        <v>566</v>
      </c>
      <c r="AL1" s="97"/>
      <c r="AM1" s="96" t="s">
        <v>583</v>
      </c>
      <c r="AN1" s="97"/>
      <c r="AO1" s="96" t="s">
        <v>585</v>
      </c>
      <c r="AP1" s="97"/>
      <c r="AQ1" s="96" t="s">
        <v>584</v>
      </c>
      <c r="AR1" s="97"/>
      <c r="AS1" s="96" t="s">
        <v>629</v>
      </c>
      <c r="AT1" s="98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ht="15.75" thickTop="1">
      <c r="A2" s="49" t="s">
        <v>390</v>
      </c>
      <c r="B2" s="49" t="s">
        <v>8</v>
      </c>
      <c r="C2" s="23"/>
      <c r="E2" s="66"/>
      <c r="G2" s="25"/>
      <c r="I2" s="66"/>
      <c r="K2" s="27">
        <v>14</v>
      </c>
      <c r="L2" s="5">
        <v>18</v>
      </c>
      <c r="M2" s="27">
        <v>24</v>
      </c>
      <c r="N2" s="5">
        <v>7</v>
      </c>
      <c r="O2" s="29">
        <v>36</v>
      </c>
      <c r="Q2" s="29"/>
      <c r="S2" s="66">
        <v>16</v>
      </c>
      <c r="T2" s="15">
        <v>15</v>
      </c>
      <c r="U2" s="70" t="s">
        <v>7</v>
      </c>
      <c r="W2" s="70"/>
      <c r="Y2" s="70"/>
      <c r="AA2" s="70"/>
      <c r="AC2" s="70"/>
      <c r="AE2" s="70"/>
      <c r="AG2" s="70">
        <v>31</v>
      </c>
      <c r="AI2" s="66">
        <v>29</v>
      </c>
      <c r="AJ2" s="24">
        <v>2</v>
      </c>
      <c r="AK2" s="66"/>
      <c r="AM2" s="70">
        <v>32</v>
      </c>
      <c r="AO2" s="70">
        <v>32</v>
      </c>
      <c r="AU2" s="6">
        <f>+D2+F2+H2+J2+L2+N2+P2+R2+T2+V2+Z2+X2+AB2+AD2+AF2+AH2+AJ2+AL2+AN2+AP2+AR2+AT2</f>
        <v>42</v>
      </c>
      <c r="AV2" s="6">
        <f>+F2+J2+X2+AB2+AF2+AL2+AT2</f>
        <v>0</v>
      </c>
      <c r="AW2" s="6">
        <f>+D2+H2+R2+Z2</f>
        <v>0</v>
      </c>
      <c r="AX2" s="6">
        <f>+P2+AJ2+AN2+AR2</f>
        <v>2</v>
      </c>
      <c r="AY2" s="6">
        <f>+L2+N2+T2+AH2+AP2</f>
        <v>40</v>
      </c>
      <c r="AZ2" s="13">
        <f>+V2</f>
        <v>0</v>
      </c>
    </row>
    <row r="3" spans="1:52" ht="15">
      <c r="A3" s="49" t="s">
        <v>433</v>
      </c>
      <c r="B3" s="49" t="s">
        <v>10</v>
      </c>
      <c r="C3" s="23"/>
      <c r="E3" s="66"/>
      <c r="G3" s="66"/>
      <c r="I3" s="25"/>
      <c r="K3" s="66"/>
      <c r="M3" s="66"/>
      <c r="O3" s="25"/>
      <c r="Q3" s="70">
        <v>33</v>
      </c>
      <c r="S3" s="70"/>
      <c r="U3" s="70"/>
      <c r="W3" s="70"/>
      <c r="Y3" s="70">
        <v>47</v>
      </c>
      <c r="AA3" s="70"/>
      <c r="AC3" s="70"/>
      <c r="AE3" s="70"/>
      <c r="AG3" s="70"/>
      <c r="AI3" s="70"/>
      <c r="AK3" s="70"/>
      <c r="AM3" s="70"/>
      <c r="AO3" s="70"/>
      <c r="AU3" s="66">
        <f>+D3+F3+H3+J3+L3+N3+P3+R3+T3+V3+Z3+X3+AB3+AD3+AF3+AH3+AJ3+AL3+AN3+AP3+AR3+AT3</f>
        <v>0</v>
      </c>
      <c r="AV3" s="66">
        <f>+F3+J3+X3+AB3+AF3+AL3+AT3</f>
        <v>0</v>
      </c>
      <c r="AW3" s="18">
        <f>+D3+H3+R3+Z3</f>
        <v>0</v>
      </c>
      <c r="AX3" s="25">
        <f>+P3+AJ3+AN3+AR3</f>
        <v>0</v>
      </c>
      <c r="AY3" s="25">
        <f>+L3+N3+T3+AH3+AP3</f>
        <v>0</v>
      </c>
      <c r="AZ3" s="13">
        <f>+V3</f>
        <v>0</v>
      </c>
    </row>
    <row r="4" spans="1:52" ht="15">
      <c r="A4" s="68" t="s">
        <v>49</v>
      </c>
      <c r="B4" s="21" t="s">
        <v>6</v>
      </c>
      <c r="C4" s="27">
        <v>27</v>
      </c>
      <c r="D4" s="5">
        <v>4</v>
      </c>
      <c r="E4" s="66"/>
      <c r="G4" s="29">
        <v>39</v>
      </c>
      <c r="I4" s="70"/>
      <c r="K4" s="70"/>
      <c r="M4" s="70"/>
      <c r="O4" s="70"/>
      <c r="Q4" s="70"/>
      <c r="S4" s="70"/>
      <c r="U4" s="70"/>
      <c r="W4" s="70"/>
      <c r="Y4" s="70"/>
      <c r="AA4" s="70"/>
      <c r="AC4" s="70"/>
      <c r="AE4" s="70"/>
      <c r="AG4" s="70"/>
      <c r="AI4" s="70"/>
      <c r="AK4" s="70"/>
      <c r="AM4" s="70"/>
      <c r="AO4" s="70"/>
      <c r="AU4" s="66">
        <f>+D4+F4+H4+J4+L4+N4+P4+R4+T4+V4+Z4+X4+AB4+AD4+AF4+AH4+AJ4+AL4+AN4+AP4+AR4+AT4</f>
        <v>4</v>
      </c>
      <c r="AV4" s="66">
        <f>+F4+J4+X4+AB4+AF4+AL4+AT4</f>
        <v>0</v>
      </c>
      <c r="AW4" s="18">
        <f>+D4+H4+R4+Z4</f>
        <v>4</v>
      </c>
      <c r="AX4" s="25">
        <f>+P4+AJ4+AN4+AR4</f>
        <v>0</v>
      </c>
      <c r="AY4" s="25">
        <f>+L4+N4+T4+AH4+AP4</f>
        <v>0</v>
      </c>
      <c r="AZ4" s="13">
        <f>+V4</f>
        <v>0</v>
      </c>
    </row>
    <row r="5" spans="1:52" ht="15">
      <c r="A5" s="68" t="s">
        <v>46</v>
      </c>
      <c r="B5" s="21" t="s">
        <v>10</v>
      </c>
      <c r="C5" s="29" t="s">
        <v>7</v>
      </c>
      <c r="E5" s="66"/>
      <c r="G5" s="29" t="s">
        <v>7</v>
      </c>
      <c r="I5" s="66"/>
      <c r="K5" s="66"/>
      <c r="M5" s="66"/>
      <c r="O5" s="66"/>
      <c r="Q5" s="70">
        <v>39</v>
      </c>
      <c r="S5" s="70"/>
      <c r="U5" s="70"/>
      <c r="W5" s="70"/>
      <c r="Y5" s="70">
        <v>43</v>
      </c>
      <c r="AA5" s="70"/>
      <c r="AC5" s="70"/>
      <c r="AE5" s="70"/>
      <c r="AG5" s="70"/>
      <c r="AI5" s="70"/>
      <c r="AK5" s="70"/>
      <c r="AM5" s="70"/>
      <c r="AO5" s="70"/>
      <c r="AU5" s="66">
        <f>+D5+F5+H5+J5+L5+N5+P5+R5+T5+V5+Z5+X5+AB5+AD5+AF5+AH5+AJ5+AL5+AN5+AP5+AR5+AT5</f>
        <v>0</v>
      </c>
      <c r="AV5" s="66">
        <f>+F5+J5+X5+AB5+AF5+AL5+AT5</f>
        <v>0</v>
      </c>
      <c r="AW5" s="18">
        <f>+D5+H5+R5+Z5</f>
        <v>0</v>
      </c>
      <c r="AX5" s="25">
        <f>+P5+AJ5+AN5+AR5</f>
        <v>0</v>
      </c>
      <c r="AY5" s="25">
        <f>+L5+N5+T5+AH5+AP5</f>
        <v>0</v>
      </c>
      <c r="AZ5" s="13">
        <f>+V5</f>
        <v>0</v>
      </c>
    </row>
    <row r="6" spans="1:52" ht="15">
      <c r="A6" s="22" t="s">
        <v>70</v>
      </c>
      <c r="B6" s="21" t="s">
        <v>5</v>
      </c>
      <c r="C6" s="29" t="s">
        <v>7</v>
      </c>
      <c r="E6" s="66"/>
      <c r="G6" s="66">
        <v>12</v>
      </c>
      <c r="H6" s="5">
        <v>22</v>
      </c>
      <c r="I6" s="29">
        <v>48</v>
      </c>
      <c r="K6" s="29">
        <v>43</v>
      </c>
      <c r="M6" s="29">
        <v>36</v>
      </c>
      <c r="O6" s="66">
        <v>14</v>
      </c>
      <c r="P6" s="5">
        <v>18</v>
      </c>
      <c r="Q6" s="70">
        <v>42</v>
      </c>
      <c r="S6" s="66">
        <v>21</v>
      </c>
      <c r="T6" s="15">
        <v>10</v>
      </c>
      <c r="U6" s="66">
        <v>10</v>
      </c>
      <c r="V6" s="15">
        <v>26</v>
      </c>
      <c r="W6" s="70"/>
      <c r="Y6" s="70">
        <v>37</v>
      </c>
      <c r="AA6" s="70"/>
      <c r="AC6" s="70"/>
      <c r="AE6" s="70"/>
      <c r="AG6" s="70">
        <v>31</v>
      </c>
      <c r="AI6" s="25">
        <v>10</v>
      </c>
      <c r="AJ6" s="24">
        <v>26</v>
      </c>
      <c r="AK6" s="66"/>
      <c r="AM6" s="25">
        <v>13</v>
      </c>
      <c r="AN6" s="24">
        <v>20</v>
      </c>
      <c r="AO6" s="25">
        <v>28</v>
      </c>
      <c r="AP6" s="47">
        <v>3</v>
      </c>
      <c r="AQ6" s="66" t="s">
        <v>333</v>
      </c>
      <c r="AU6" s="66">
        <f>+D6+F6+H6+J6+L6+N6+P6+R6+T6+V6+Z6+X6+AB6+AD6+AF6+AH6+AJ6+AL6+AN6+AP6+AR6+AT6</f>
        <v>125</v>
      </c>
      <c r="AV6" s="66">
        <f>+F6+J6+X6+AB6+AF6+AL6+AT6</f>
        <v>0</v>
      </c>
      <c r="AW6" s="18">
        <f>+D6+H6+R6+Z6</f>
        <v>22</v>
      </c>
      <c r="AX6" s="25">
        <f>+P6+AJ6+AN6+AR6</f>
        <v>64</v>
      </c>
      <c r="AY6" s="25">
        <f>+L6+N6+T6+AH6+AP6</f>
        <v>13</v>
      </c>
      <c r="AZ6" s="13">
        <f>+V6</f>
        <v>26</v>
      </c>
    </row>
    <row r="7" spans="1:52" ht="15">
      <c r="A7" s="68" t="s">
        <v>121</v>
      </c>
      <c r="B7" s="41" t="s">
        <v>1</v>
      </c>
      <c r="C7" s="23"/>
      <c r="E7" s="29" t="s">
        <v>7</v>
      </c>
      <c r="G7" s="66"/>
      <c r="I7" s="66">
        <v>14</v>
      </c>
      <c r="J7" s="5">
        <v>18</v>
      </c>
      <c r="K7" s="66"/>
      <c r="M7" s="66"/>
      <c r="O7" s="66"/>
      <c r="Q7" s="66"/>
      <c r="S7" s="66"/>
      <c r="U7" s="66">
        <v>24</v>
      </c>
      <c r="V7" s="15">
        <v>7</v>
      </c>
      <c r="W7" s="25" t="s">
        <v>19</v>
      </c>
      <c r="Y7" s="66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66" t="s">
        <v>19</v>
      </c>
      <c r="AU7" s="66">
        <f>+D7+F7+H7+J7+L7+N7+P7+R7+T7+V7+Z7+X7+AB7+AD7+AF7+AH7+AJ7+AL7+AN7+AP7+AR7+AT7</f>
        <v>93</v>
      </c>
      <c r="AV7" s="66">
        <f>+F7+J7+X7+AB7+AF7+AL7+AT7</f>
        <v>86</v>
      </c>
      <c r="AW7" s="18">
        <f>+D7+H7+R7+Z7</f>
        <v>0</v>
      </c>
      <c r="AX7" s="25">
        <f>+P7+AJ7+AN7+AR7</f>
        <v>0</v>
      </c>
      <c r="AY7" s="25">
        <f>+L7+N7+T7+AH7+AP7</f>
        <v>0</v>
      </c>
      <c r="AZ7" s="13">
        <f>+V7</f>
        <v>7</v>
      </c>
    </row>
    <row r="8" spans="1:52" ht="15">
      <c r="A8" s="49" t="s">
        <v>376</v>
      </c>
      <c r="B8" s="49" t="s">
        <v>8</v>
      </c>
      <c r="C8" s="23"/>
      <c r="E8" s="66"/>
      <c r="G8" s="66"/>
      <c r="I8" s="25"/>
      <c r="K8" s="27">
        <v>26</v>
      </c>
      <c r="L8" s="5">
        <v>5</v>
      </c>
      <c r="M8" s="27">
        <v>22</v>
      </c>
      <c r="N8" s="5">
        <v>9</v>
      </c>
      <c r="O8" s="66">
        <v>18</v>
      </c>
      <c r="P8" s="5">
        <v>13</v>
      </c>
      <c r="Q8" s="25"/>
      <c r="S8" s="70">
        <v>39</v>
      </c>
      <c r="U8" s="70"/>
      <c r="W8" s="70"/>
      <c r="Y8" s="70"/>
      <c r="AA8" s="70"/>
      <c r="AC8" s="70"/>
      <c r="AE8" s="70"/>
      <c r="AG8" s="66">
        <v>28</v>
      </c>
      <c r="AH8" s="24">
        <v>3</v>
      </c>
      <c r="AI8" s="66">
        <v>12</v>
      </c>
      <c r="AJ8" s="24">
        <v>22</v>
      </c>
      <c r="AK8" s="66"/>
      <c r="AM8" s="66">
        <v>25</v>
      </c>
      <c r="AN8" s="24">
        <v>6</v>
      </c>
      <c r="AO8" s="25">
        <v>22</v>
      </c>
      <c r="AP8" s="47">
        <v>9</v>
      </c>
      <c r="AQ8" s="66" t="s">
        <v>333</v>
      </c>
      <c r="AU8" s="66">
        <f>+D8+F8+H8+J8+L8+N8+P8+R8+T8+V8+Z8+X8+AB8+AD8+AF8+AH8+AJ8+AL8+AN8+AP8+AR8+AT8</f>
        <v>67</v>
      </c>
      <c r="AV8" s="66">
        <f>+F8+J8+X8+AB8+AF8+AL8+AT8</f>
        <v>0</v>
      </c>
      <c r="AW8" s="25">
        <f>+D8+H8+R8+Z8</f>
        <v>0</v>
      </c>
      <c r="AX8" s="25">
        <f>+P8+AJ8+AN8+AR8</f>
        <v>41</v>
      </c>
      <c r="AY8" s="25">
        <f>+L8+N8+T8+AH8+AP8</f>
        <v>26</v>
      </c>
      <c r="AZ8" s="28">
        <f>+V8</f>
        <v>0</v>
      </c>
    </row>
    <row r="9" spans="1:52" ht="15">
      <c r="A9" s="49" t="s">
        <v>369</v>
      </c>
      <c r="B9" s="49" t="s">
        <v>1</v>
      </c>
      <c r="C9" s="23"/>
      <c r="E9" s="66"/>
      <c r="G9" s="66"/>
      <c r="I9" s="25"/>
      <c r="K9" s="29">
        <v>44</v>
      </c>
      <c r="M9" s="29"/>
      <c r="O9" s="29">
        <v>32</v>
      </c>
      <c r="Q9" s="29"/>
      <c r="S9" s="25">
        <v>17</v>
      </c>
      <c r="T9" s="15">
        <v>14</v>
      </c>
      <c r="U9" s="66">
        <v>17</v>
      </c>
      <c r="V9" s="15">
        <v>14</v>
      </c>
      <c r="W9" s="25"/>
      <c r="Y9" s="66"/>
      <c r="AA9" s="66"/>
      <c r="AC9" s="66"/>
      <c r="AE9" s="66"/>
      <c r="AG9" s="66">
        <v>18</v>
      </c>
      <c r="AH9" s="24">
        <v>13</v>
      </c>
      <c r="AI9" s="66">
        <v>18</v>
      </c>
      <c r="AJ9" s="24">
        <v>13</v>
      </c>
      <c r="AK9" s="66"/>
      <c r="AM9" s="66">
        <v>29</v>
      </c>
      <c r="AN9" s="24">
        <v>2</v>
      </c>
      <c r="AO9" s="70">
        <v>39</v>
      </c>
      <c r="AQ9" s="66">
        <v>30</v>
      </c>
      <c r="AR9" s="65">
        <v>1</v>
      </c>
      <c r="AU9" s="66">
        <f>+D9+F9+H9+J9+L9+N9+P9+R9+T9+V9+Z9+X9+AB9+AD9+AF9+AH9+AJ9+AL9+AN9+AP9+AR9+AT9</f>
        <v>57</v>
      </c>
      <c r="AV9" s="66">
        <f>+F9+J9+X9+AB9+AF9+AL9+AT9</f>
        <v>0</v>
      </c>
      <c r="AW9" s="18">
        <f>+D9+H9+R9+Z9</f>
        <v>0</v>
      </c>
      <c r="AX9" s="25">
        <f>+P9+AJ9+AN9+AR9</f>
        <v>16</v>
      </c>
      <c r="AY9" s="25">
        <f>+L9+N9+T9+AH9+AP9</f>
        <v>27</v>
      </c>
      <c r="AZ9" s="13">
        <f>+V9</f>
        <v>14</v>
      </c>
    </row>
    <row r="10" spans="1:52" ht="15">
      <c r="A10" s="22" t="s">
        <v>29</v>
      </c>
      <c r="B10" s="21" t="s">
        <v>1</v>
      </c>
      <c r="C10" s="27" t="s">
        <v>19</v>
      </c>
      <c r="E10" s="29">
        <v>45</v>
      </c>
      <c r="G10" s="66">
        <v>15</v>
      </c>
      <c r="H10" s="5">
        <v>16</v>
      </c>
      <c r="I10" s="29">
        <v>43</v>
      </c>
      <c r="K10" s="29"/>
      <c r="M10" s="29"/>
      <c r="O10" s="29"/>
      <c r="Q10" s="66">
        <v>6</v>
      </c>
      <c r="R10" s="5">
        <v>40</v>
      </c>
      <c r="S10" s="66"/>
      <c r="U10" s="66"/>
      <c r="W10" s="29" t="s">
        <v>7</v>
      </c>
      <c r="Y10" s="66">
        <v>29</v>
      </c>
      <c r="Z10" s="17">
        <v>2</v>
      </c>
      <c r="AA10" s="70">
        <v>46</v>
      </c>
      <c r="AC10" s="70"/>
      <c r="AE10" s="70">
        <v>34</v>
      </c>
      <c r="AG10" s="70"/>
      <c r="AI10" s="70"/>
      <c r="AK10" s="70" t="s">
        <v>7</v>
      </c>
      <c r="AM10" s="70"/>
      <c r="AO10" s="70"/>
      <c r="AS10" s="66">
        <v>18</v>
      </c>
      <c r="AT10" s="65">
        <v>13</v>
      </c>
      <c r="AU10" s="66">
        <f>+D10+F10+H10+J10+L10+N10+P10+R10+T10+V10+Z10+X10+AB10+AD10+AF10+AH10+AJ10+AL10+AN10+AP10+AR10+AT10</f>
        <v>71</v>
      </c>
      <c r="AV10" s="66">
        <f>+F10+J10+X10+AB10+AF10+AL10+AT10</f>
        <v>13</v>
      </c>
      <c r="AW10" s="18">
        <f>+D10+H10+R10+Z10</f>
        <v>58</v>
      </c>
      <c r="AX10" s="25">
        <f>+P10+AJ10+AN10+AR10</f>
        <v>0</v>
      </c>
      <c r="AY10" s="25">
        <f>+L10+N10+T10+AH10+AP10</f>
        <v>0</v>
      </c>
      <c r="AZ10" s="13">
        <f>+V10</f>
        <v>0</v>
      </c>
    </row>
    <row r="11" spans="1:52" ht="15">
      <c r="A11" s="68" t="s">
        <v>63</v>
      </c>
      <c r="B11" s="21" t="s">
        <v>1</v>
      </c>
      <c r="C11" s="29">
        <v>43</v>
      </c>
      <c r="E11" s="29">
        <v>70</v>
      </c>
      <c r="G11" s="29">
        <v>37</v>
      </c>
      <c r="I11" s="29">
        <v>41</v>
      </c>
      <c r="K11" s="29"/>
      <c r="M11" s="29"/>
      <c r="O11" s="29"/>
      <c r="Q11" s="70">
        <v>48</v>
      </c>
      <c r="S11" s="70"/>
      <c r="U11" s="70"/>
      <c r="W11" s="25">
        <v>20</v>
      </c>
      <c r="X11" s="19">
        <v>11</v>
      </c>
      <c r="Y11" s="66">
        <v>28</v>
      </c>
      <c r="Z11" s="17">
        <v>3</v>
      </c>
      <c r="AA11" s="70">
        <v>35</v>
      </c>
      <c r="AC11" s="70"/>
      <c r="AE11" s="25">
        <v>15</v>
      </c>
      <c r="AF11" s="24">
        <v>16</v>
      </c>
      <c r="AI11" s="66"/>
      <c r="AK11" s="66">
        <v>9</v>
      </c>
      <c r="AL11" s="24">
        <v>29</v>
      </c>
      <c r="AS11" s="66" t="s">
        <v>19</v>
      </c>
      <c r="AU11" s="66">
        <f>+D11+F11+H11+J11+L11+N11+P11+R11+T11+V11+Z11+X11+AB11+AD11+AF11+AH11+AJ11+AL11+AN11+AP11+AR11+AT11</f>
        <v>59</v>
      </c>
      <c r="AV11" s="66">
        <f>+F11+J11+X11+AB11+AF11+AL11+AT11</f>
        <v>56</v>
      </c>
      <c r="AW11" s="18">
        <f>+D11+H11+R11+Z11</f>
        <v>3</v>
      </c>
      <c r="AX11" s="25">
        <f>+P11+AJ11+AN11+AR11</f>
        <v>0</v>
      </c>
      <c r="AY11" s="25">
        <f>+L11+N11+T11+AH11+AP11</f>
        <v>0</v>
      </c>
      <c r="AZ11" s="13">
        <f>+V11</f>
        <v>0</v>
      </c>
    </row>
    <row r="12" spans="1:52" ht="15">
      <c r="A12" s="69" t="s">
        <v>72</v>
      </c>
      <c r="B12" s="41" t="s">
        <v>1</v>
      </c>
      <c r="C12" s="29" t="s">
        <v>7</v>
      </c>
      <c r="E12" s="23"/>
      <c r="G12" s="29" t="s">
        <v>7</v>
      </c>
      <c r="I12" s="70"/>
      <c r="K12" s="70"/>
      <c r="M12" s="70"/>
      <c r="O12" s="70"/>
      <c r="Q12" s="70"/>
      <c r="S12" s="70"/>
      <c r="U12" s="70"/>
      <c r="W12" s="70"/>
      <c r="X12" s="24"/>
      <c r="Y12" s="70">
        <v>49</v>
      </c>
      <c r="AA12" s="70"/>
      <c r="AC12" s="70"/>
      <c r="AE12" s="70"/>
      <c r="AG12" s="70"/>
      <c r="AI12" s="70"/>
      <c r="AK12" s="70"/>
      <c r="AM12" s="70"/>
      <c r="AO12" s="70"/>
      <c r="AU12" s="66">
        <f>+D12+F12+H12+J12+L12+N12+P12+R12+T12+V12+Z12+X12+AB12+AD12+AF12+AH12+AJ12+AL12+AN12+AP12+AR12+AT12</f>
        <v>0</v>
      </c>
      <c r="AV12" s="66">
        <f>+F12+J12+X12+AB12+AF12+AL12+AT12</f>
        <v>0</v>
      </c>
      <c r="AW12" s="25">
        <f>+D12+H12+R12+Z12</f>
        <v>0</v>
      </c>
      <c r="AX12" s="25">
        <f>+P12+AJ12+AN12+AR12</f>
        <v>0</v>
      </c>
      <c r="AY12" s="25">
        <f>+L12+N12+T12+AH12+AP12</f>
        <v>0</v>
      </c>
      <c r="AZ12" s="28">
        <f>+V12</f>
        <v>0</v>
      </c>
    </row>
    <row r="13" spans="1:52" ht="15">
      <c r="A13" s="48" t="s">
        <v>47</v>
      </c>
      <c r="B13" s="21" t="s">
        <v>1</v>
      </c>
      <c r="C13" s="29">
        <v>34</v>
      </c>
      <c r="E13" s="29">
        <v>32</v>
      </c>
      <c r="G13" s="29">
        <v>34</v>
      </c>
      <c r="I13" s="29">
        <v>34</v>
      </c>
      <c r="K13" s="29"/>
      <c r="M13" s="29"/>
      <c r="O13" s="29"/>
      <c r="Q13" s="66">
        <v>28</v>
      </c>
      <c r="R13" s="5">
        <v>3</v>
      </c>
      <c r="S13" s="66"/>
      <c r="U13" s="66"/>
      <c r="W13" s="29">
        <v>33</v>
      </c>
      <c r="Y13" s="66">
        <v>21</v>
      </c>
      <c r="Z13" s="17">
        <v>10</v>
      </c>
      <c r="AA13" s="23" t="s">
        <v>250</v>
      </c>
      <c r="AC13" s="23"/>
      <c r="AE13" s="66">
        <v>27</v>
      </c>
      <c r="AG13" s="66"/>
      <c r="AI13" s="66"/>
      <c r="AK13" s="66"/>
      <c r="AM13" s="66"/>
      <c r="AO13" s="66"/>
      <c r="AS13" s="70">
        <v>38</v>
      </c>
      <c r="AU13" s="66">
        <f>+D13+F13+H13+J13+L13+N13+P13+R13+T13+V13+Z13+X13+AB13+AD13+AF13+AH13+AJ13+AL13+AN13+AP13+AR13+AT13</f>
        <v>13</v>
      </c>
      <c r="AV13" s="66">
        <f>+F13+J13+X13+AB13+AF13+AL13+AT13</f>
        <v>0</v>
      </c>
      <c r="AW13" s="18">
        <f>+D13+H13+R13+Z13</f>
        <v>13</v>
      </c>
      <c r="AX13" s="25">
        <f>+P13+AJ13+AN13+AR13</f>
        <v>0</v>
      </c>
      <c r="AY13" s="25">
        <f>+L13+N13+T13+AH13+AP13</f>
        <v>0</v>
      </c>
      <c r="AZ13" s="13">
        <f>+V13</f>
        <v>0</v>
      </c>
    </row>
    <row r="14" spans="1:52" ht="15">
      <c r="A14" s="68" t="s">
        <v>136</v>
      </c>
      <c r="B14" s="73" t="s">
        <v>8</v>
      </c>
      <c r="C14" s="23"/>
      <c r="E14" s="29">
        <v>64</v>
      </c>
      <c r="G14" s="25"/>
      <c r="I14" s="29">
        <v>34</v>
      </c>
      <c r="K14" s="29"/>
      <c r="M14" s="29"/>
      <c r="O14" s="29"/>
      <c r="Q14" s="29"/>
      <c r="S14" s="29"/>
      <c r="U14" s="29"/>
      <c r="W14" s="29"/>
      <c r="Y14" s="29"/>
      <c r="AA14" s="29"/>
      <c r="AC14" s="29"/>
      <c r="AE14" s="70" t="s">
        <v>7</v>
      </c>
      <c r="AG14" s="70"/>
      <c r="AI14" s="70"/>
      <c r="AK14" s="70">
        <v>43</v>
      </c>
      <c r="AM14" s="70"/>
      <c r="AO14" s="70"/>
      <c r="AS14" s="70" t="s">
        <v>7</v>
      </c>
      <c r="AU14" s="66">
        <f>+D14+F14+H14+J14+L14+N14+P14+R14+T14+V14+Z14+X14+AB14+AD14+AF14+AH14+AJ14+AL14+AN14+AP14+AR14+AT14</f>
        <v>0</v>
      </c>
      <c r="AV14" s="66">
        <f>+F14+J14+X14+AB14+AF14+AL14+AT14</f>
        <v>0</v>
      </c>
      <c r="AW14" s="18">
        <f>+D14+H14+R14+Z14</f>
        <v>0</v>
      </c>
      <c r="AX14" s="25">
        <f>+P14+AJ14+AN14+AR14</f>
        <v>0</v>
      </c>
      <c r="AY14" s="25">
        <f>+L14+N14+T14+AH14+AP14</f>
        <v>0</v>
      </c>
      <c r="AZ14" s="13">
        <f>+V14</f>
        <v>0</v>
      </c>
    </row>
    <row r="15" spans="1:52" ht="15">
      <c r="A15" s="48" t="s">
        <v>141</v>
      </c>
      <c r="B15" s="41" t="s">
        <v>10</v>
      </c>
      <c r="C15" s="66"/>
      <c r="E15" s="29">
        <v>65</v>
      </c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70">
        <v>48</v>
      </c>
      <c r="AI15" s="70" t="s">
        <v>331</v>
      </c>
      <c r="AK15" s="70"/>
      <c r="AM15" s="70">
        <v>50</v>
      </c>
      <c r="AO15" s="70">
        <v>45</v>
      </c>
      <c r="AQ15" s="66">
        <v>37</v>
      </c>
      <c r="AU15" s="66">
        <f>+D15+F15+H15+J15+L15+N15+P15+R15+T15+V15+Z15+X15+AB15+AD15+AF15+AH15+AJ15+AL15+AN15+AP15+AR15+AT15</f>
        <v>0</v>
      </c>
      <c r="AV15" s="66">
        <f>+F15+J15+X15+AB15+AF15+AL15+AT15</f>
        <v>0</v>
      </c>
      <c r="AW15" s="18">
        <f>+D15+H15+R15+Z15</f>
        <v>0</v>
      </c>
      <c r="AX15" s="25">
        <f>+P15+AJ15+AN15+AR15</f>
        <v>0</v>
      </c>
      <c r="AY15" s="25">
        <f>+L15+N15+T15+AH15+AP15</f>
        <v>0</v>
      </c>
      <c r="AZ15" s="13">
        <f>+V15</f>
        <v>0</v>
      </c>
    </row>
    <row r="16" spans="1:52" ht="15">
      <c r="A16" s="68" t="s">
        <v>126</v>
      </c>
      <c r="B16" s="21" t="s">
        <v>3</v>
      </c>
      <c r="C16" s="23"/>
      <c r="E16" s="27">
        <v>27</v>
      </c>
      <c r="F16" s="5">
        <v>4</v>
      </c>
      <c r="G16" s="70"/>
      <c r="I16" s="25">
        <v>7</v>
      </c>
      <c r="J16" s="5">
        <v>36</v>
      </c>
      <c r="K16" s="25"/>
      <c r="M16" s="25"/>
      <c r="O16" s="66"/>
      <c r="Q16" s="66"/>
      <c r="S16" s="66"/>
      <c r="U16" s="66"/>
      <c r="W16" s="25">
        <v>14</v>
      </c>
      <c r="X16" s="24">
        <v>18</v>
      </c>
      <c r="Y16" s="66"/>
      <c r="AA16" s="66">
        <v>5</v>
      </c>
      <c r="AB16" s="24">
        <v>45</v>
      </c>
      <c r="AC16" s="66"/>
      <c r="AE16" s="25">
        <v>12</v>
      </c>
      <c r="AF16" s="24">
        <v>22</v>
      </c>
      <c r="AK16" s="66">
        <v>6</v>
      </c>
      <c r="AL16" s="24">
        <v>40</v>
      </c>
      <c r="AM16" s="66"/>
      <c r="AO16" s="66"/>
      <c r="AS16" s="66" t="s">
        <v>19</v>
      </c>
      <c r="AU16" s="66">
        <f>+D16+F16+H16+J16+L16+N16+P16+R16+T16+V16+Z16+X16+AB16+AD16+AF16+AH16+AJ16+AL16+AN16+AP16+AR16+AT16</f>
        <v>165</v>
      </c>
      <c r="AV16" s="66">
        <f>+F16+J16+X16+AB16+AF16+AL16+AT16</f>
        <v>165</v>
      </c>
      <c r="AW16" s="18">
        <f>+D16+H16+R16+Z16</f>
        <v>0</v>
      </c>
      <c r="AX16" s="25">
        <f>+P16+AJ16+AN16+AR16</f>
        <v>0</v>
      </c>
      <c r="AY16" s="25">
        <f>+L16+N16+T16+AH16+AP16</f>
        <v>0</v>
      </c>
      <c r="AZ16" s="13">
        <f>+V16</f>
        <v>0</v>
      </c>
    </row>
    <row r="17" spans="1:52" ht="15">
      <c r="A17" s="49" t="s">
        <v>320</v>
      </c>
      <c r="B17" s="73" t="s">
        <v>5</v>
      </c>
      <c r="C17" s="23"/>
      <c r="E17" s="66"/>
      <c r="G17" s="66" t="s">
        <v>19</v>
      </c>
      <c r="I17" s="66"/>
      <c r="K17" s="66"/>
      <c r="M17" s="66"/>
      <c r="O17" s="66"/>
      <c r="Q17" s="66" t="s">
        <v>19</v>
      </c>
      <c r="S17" s="66"/>
      <c r="U17" s="66"/>
      <c r="W17" s="66"/>
      <c r="Y17" s="66">
        <v>26</v>
      </c>
      <c r="Z17" s="17">
        <v>5</v>
      </c>
      <c r="AA17" s="66"/>
      <c r="AC17" s="66"/>
      <c r="AE17" s="66"/>
      <c r="AG17" s="66"/>
      <c r="AI17" s="66"/>
      <c r="AK17" s="66"/>
      <c r="AM17" s="66"/>
      <c r="AO17" s="66"/>
      <c r="AU17" s="66">
        <f>+D17+F17+H17+J17+L17+N17+P17+R17+T17+V17+Z17+X17+AB17+AD17+AF17+AH17+AJ17+AL17+AN17+AP17+AR17+AT17</f>
        <v>5</v>
      </c>
      <c r="AV17" s="66">
        <f>+F17+J17+X17+AB17+AF17+AL17+AT17</f>
        <v>0</v>
      </c>
      <c r="AW17" s="18">
        <f>+D17+H17+R17+Z17</f>
        <v>5</v>
      </c>
      <c r="AX17" s="25">
        <f>+P17+AJ17+AN17+AR17</f>
        <v>0</v>
      </c>
      <c r="AY17" s="25">
        <f>+L17+N17+T17+AH17+AP17</f>
        <v>0</v>
      </c>
      <c r="AZ17" s="13">
        <f>+V17</f>
        <v>0</v>
      </c>
    </row>
    <row r="18" spans="1:52" ht="15">
      <c r="A18" s="68" t="s">
        <v>31</v>
      </c>
      <c r="B18" s="73" t="s">
        <v>10</v>
      </c>
      <c r="C18" s="27">
        <v>11</v>
      </c>
      <c r="D18" s="5">
        <v>24</v>
      </c>
      <c r="E18" s="29">
        <v>54</v>
      </c>
      <c r="G18" s="25">
        <v>5</v>
      </c>
      <c r="H18" s="5">
        <v>45</v>
      </c>
      <c r="I18" s="29">
        <v>45</v>
      </c>
      <c r="K18" s="29"/>
      <c r="M18" s="29"/>
      <c r="O18" s="29"/>
      <c r="Q18" s="66">
        <v>14</v>
      </c>
      <c r="R18" s="5">
        <v>18</v>
      </c>
      <c r="S18" s="70">
        <v>45</v>
      </c>
      <c r="U18" s="70"/>
      <c r="W18" s="29" t="s">
        <v>7</v>
      </c>
      <c r="Y18" s="70" t="s">
        <v>7</v>
      </c>
      <c r="AA18" s="70">
        <v>38</v>
      </c>
      <c r="AC18" s="70"/>
      <c r="AE18" s="70" t="s">
        <v>7</v>
      </c>
      <c r="AG18" s="70"/>
      <c r="AI18" s="70"/>
      <c r="AK18" s="70"/>
      <c r="AM18" s="70" t="s">
        <v>333</v>
      </c>
      <c r="AO18" s="70"/>
      <c r="AQ18" s="66">
        <v>20</v>
      </c>
      <c r="AR18" s="65">
        <v>11</v>
      </c>
      <c r="AU18" s="66">
        <f>+D18+F18+H18+J18+L18+N18+P18+R18+T18+V18+Z18+X18+AB18+AD18+AF18+AH18+AJ18+AL18+AN18+AP18+AR18+AT18</f>
        <v>98</v>
      </c>
      <c r="AV18" s="66">
        <f>+F18+J18+X18+AB18+AF18+AL18+AT18</f>
        <v>0</v>
      </c>
      <c r="AW18" s="18">
        <f>+D18+H18+R18+Z18</f>
        <v>87</v>
      </c>
      <c r="AX18" s="25">
        <f>+P18+AJ18+AN18+AR18</f>
        <v>11</v>
      </c>
      <c r="AY18" s="25">
        <f>+L18+N18+T18+AH18+AP18</f>
        <v>0</v>
      </c>
      <c r="AZ18" s="13">
        <f>+V18</f>
        <v>0</v>
      </c>
    </row>
    <row r="19" spans="1:52" ht="15">
      <c r="A19" s="49" t="s">
        <v>460</v>
      </c>
      <c r="B19" s="49" t="s">
        <v>14</v>
      </c>
      <c r="C19" s="23"/>
      <c r="E19" s="66"/>
      <c r="G19" s="66"/>
      <c r="I19" s="66"/>
      <c r="K19" s="66"/>
      <c r="M19" s="66"/>
      <c r="O19" s="66"/>
      <c r="Q19" s="66"/>
      <c r="S19" s="66"/>
      <c r="U19" s="70" t="s">
        <v>7</v>
      </c>
      <c r="W19" s="29">
        <v>35</v>
      </c>
      <c r="Y19" s="70">
        <v>52</v>
      </c>
      <c r="AA19" s="70">
        <v>54</v>
      </c>
      <c r="AC19" s="70"/>
      <c r="AE19" s="70"/>
      <c r="AG19" s="70"/>
      <c r="AI19" s="70"/>
      <c r="AK19" s="70"/>
      <c r="AM19" s="70"/>
      <c r="AO19" s="70"/>
      <c r="AU19" s="66">
        <f>+D19+F19+H19+J19+L19+N19+P19+R19+T19+V19+Z19+X19+AB19+AD19+AF19+AH19+AJ19+AL19+AN19+AP19+AR19+AT19</f>
        <v>0</v>
      </c>
      <c r="AV19" s="66">
        <f>+F19+J19+X19+AB19+AF19+AL19+AT19</f>
        <v>0</v>
      </c>
      <c r="AW19" s="6">
        <f>+D19+H19+R19+Z19</f>
        <v>0</v>
      </c>
      <c r="AX19" s="25">
        <f>+P19+AJ19+AN19+AR19</f>
        <v>0</v>
      </c>
      <c r="AY19" s="25">
        <f>+L19+N19+T19+AH19+AP19</f>
        <v>0</v>
      </c>
      <c r="AZ19" s="13">
        <f>+V19</f>
        <v>0</v>
      </c>
    </row>
    <row r="20" spans="1:52" ht="15">
      <c r="A20" s="49" t="s">
        <v>321</v>
      </c>
      <c r="B20" s="41" t="s">
        <v>15</v>
      </c>
      <c r="C20" s="66"/>
      <c r="E20" s="23"/>
      <c r="G20" s="29">
        <v>51</v>
      </c>
      <c r="I20" s="66"/>
      <c r="K20" s="66"/>
      <c r="M20" s="66"/>
      <c r="O20" s="66"/>
      <c r="Q20" s="66"/>
      <c r="S20" s="66"/>
      <c r="U20" s="66"/>
      <c r="W20" s="66"/>
      <c r="Y20" s="66"/>
      <c r="AA20" s="66"/>
      <c r="AC20" s="66"/>
      <c r="AE20" s="66"/>
      <c r="AG20" s="66"/>
      <c r="AI20" s="66"/>
      <c r="AK20" s="66"/>
      <c r="AM20" s="66"/>
      <c r="AO20" s="66"/>
      <c r="AU20" s="66">
        <f>+D20+F20+H20+J20+L20+N20+P20+R20+T20+V20+Z20+X20+AB20+AD20+AF20+AH20+AJ20+AL20+AN20+AP20+AR20+AT20</f>
        <v>0</v>
      </c>
      <c r="AV20" s="66">
        <f>+F20+J20+X20+AB20+AF20+AL20+AT20</f>
        <v>0</v>
      </c>
      <c r="AW20" s="6">
        <f>+D20+H20+R20+Z20</f>
        <v>0</v>
      </c>
      <c r="AX20" s="25">
        <f>+P20+AJ20+AN20+AR20</f>
        <v>0</v>
      </c>
      <c r="AY20" s="25">
        <f>+L20+N20+T20+AH20+AP20</f>
        <v>0</v>
      </c>
      <c r="AZ20" s="13">
        <f>+V20</f>
        <v>0</v>
      </c>
    </row>
    <row r="21" spans="1:52" ht="15">
      <c r="A21" s="30" t="s">
        <v>322</v>
      </c>
      <c r="B21" s="73" t="s">
        <v>167</v>
      </c>
      <c r="C21" s="23"/>
      <c r="E21" s="66"/>
      <c r="G21" s="29" t="s">
        <v>7</v>
      </c>
      <c r="I21" s="66"/>
      <c r="K21" s="66"/>
      <c r="M21" s="66"/>
      <c r="O21" s="66"/>
      <c r="Q21" s="66"/>
      <c r="S21" s="66"/>
      <c r="U21" s="66"/>
      <c r="W21" s="66"/>
      <c r="Y21" s="66"/>
      <c r="AA21" s="66"/>
      <c r="AC21" s="66"/>
      <c r="AE21" s="66"/>
      <c r="AG21" s="66"/>
      <c r="AI21" s="66"/>
      <c r="AK21" s="66"/>
      <c r="AM21" s="66"/>
      <c r="AO21" s="66"/>
      <c r="AU21" s="66">
        <f>+D21+F21+H21+J21+L21+N21+P21+R21+T21+V21+Z21+X21+AB21+AD21+AF21+AH21+AJ21+AL21+AN21+AP21+AR21+AT21</f>
        <v>0</v>
      </c>
      <c r="AV21" s="66">
        <f>+F21+J21+X21+AB21+AF21+AL21+AT21</f>
        <v>0</v>
      </c>
      <c r="AW21" s="6">
        <f>+D21+H21+R21+Z21</f>
        <v>0</v>
      </c>
      <c r="AX21" s="25">
        <f>+P21+AJ21+AN21+AR21</f>
        <v>0</v>
      </c>
      <c r="AY21" s="25">
        <f>+L21+N21+T21+AH21+AP21</f>
        <v>0</v>
      </c>
      <c r="AZ21" s="13">
        <f>+V21</f>
        <v>0</v>
      </c>
    </row>
    <row r="22" spans="1:52" ht="15">
      <c r="A22" s="69" t="s">
        <v>148</v>
      </c>
      <c r="B22" s="73" t="s">
        <v>111</v>
      </c>
      <c r="C22" s="23"/>
      <c r="E22" s="29" t="s">
        <v>7</v>
      </c>
      <c r="G22" s="25"/>
      <c r="I22" s="66"/>
      <c r="K22" s="66"/>
      <c r="M22" s="66"/>
      <c r="O22" s="66"/>
      <c r="Q22" s="66"/>
      <c r="S22" s="66"/>
      <c r="U22" s="66"/>
      <c r="W22" s="66"/>
      <c r="Y22" s="66"/>
      <c r="AA22" s="66"/>
      <c r="AC22" s="66"/>
      <c r="AE22" s="66"/>
      <c r="AI22" s="66"/>
      <c r="AK22" s="66"/>
      <c r="AO22" s="66"/>
      <c r="AU22" s="66">
        <f>+D22+F22+H22+J22+L22+N22+P22+R22+T22+V22+Z22+X22+AB22+AD22+AF22+AH22+AJ22+AL22+AN22+AP22+AR22+AT22</f>
        <v>0</v>
      </c>
      <c r="AV22" s="66">
        <f>+F22+J22+X22+AB22+AF22+AL22+AT22</f>
        <v>0</v>
      </c>
      <c r="AW22" s="6">
        <f>+D22+H22+R22+Z22</f>
        <v>0</v>
      </c>
      <c r="AX22" s="25">
        <f>+P22+AJ22+AN22+AR22</f>
        <v>0</v>
      </c>
      <c r="AY22" s="25">
        <f>+L22+N22+T22+AH22+AP22</f>
        <v>0</v>
      </c>
      <c r="AZ22" s="13">
        <f>+V22</f>
        <v>0</v>
      </c>
    </row>
    <row r="23" spans="1:52" ht="15">
      <c r="A23" s="48" t="s">
        <v>124</v>
      </c>
      <c r="B23" s="41" t="s">
        <v>13</v>
      </c>
      <c r="C23" s="66"/>
      <c r="E23" s="27">
        <v>10</v>
      </c>
      <c r="F23" s="5">
        <v>26</v>
      </c>
      <c r="G23" s="70"/>
      <c r="I23" s="66">
        <v>11</v>
      </c>
      <c r="J23" s="5">
        <v>24</v>
      </c>
      <c r="K23" s="66"/>
      <c r="M23" s="66"/>
      <c r="O23" s="66"/>
      <c r="Q23" s="66"/>
      <c r="S23" s="66"/>
      <c r="U23" s="66"/>
      <c r="W23" s="66">
        <v>27</v>
      </c>
      <c r="X23" s="19">
        <v>4</v>
      </c>
      <c r="Y23" s="66"/>
      <c r="AA23" s="66">
        <v>17</v>
      </c>
      <c r="AB23" s="24">
        <v>14</v>
      </c>
      <c r="AC23" s="66"/>
      <c r="AE23" s="70" t="s">
        <v>7</v>
      </c>
      <c r="AG23" s="70"/>
      <c r="AI23" s="70"/>
      <c r="AK23" s="66">
        <v>15</v>
      </c>
      <c r="AL23" s="24">
        <v>16</v>
      </c>
      <c r="AM23" s="70"/>
      <c r="AO23" s="70"/>
      <c r="AS23" s="66" t="s">
        <v>19</v>
      </c>
      <c r="AU23" s="66">
        <f>+D23+F23+H23+J23+L23+N23+P23+R23+T23+V23+Z23+X23+AB23+AD23+AF23+AH23+AJ23+AL23+AN23+AP23+AR23+AT23</f>
        <v>84</v>
      </c>
      <c r="AV23" s="66">
        <f>+F23+J23+X23+AB23+AF23+AL23+AT23</f>
        <v>84</v>
      </c>
      <c r="AW23" s="6">
        <f>+D23+H23+R23+Z23</f>
        <v>0</v>
      </c>
      <c r="AX23" s="25">
        <f>+P23+AJ23+AN23+AR23</f>
        <v>0</v>
      </c>
      <c r="AY23" s="25">
        <f>+L23+N23+T23+AH23+AP23</f>
        <v>0</v>
      </c>
      <c r="AZ23" s="13">
        <f>+V23</f>
        <v>0</v>
      </c>
    </row>
    <row r="24" spans="1:52" ht="15">
      <c r="A24" s="49" t="s">
        <v>473</v>
      </c>
      <c r="B24" s="49" t="s">
        <v>17</v>
      </c>
      <c r="C24" s="23"/>
      <c r="E24" s="66"/>
      <c r="G24" s="25"/>
      <c r="I24" s="66"/>
      <c r="K24" s="66"/>
      <c r="M24" s="66"/>
      <c r="O24" s="66"/>
      <c r="Q24" s="66"/>
      <c r="S24" s="25"/>
      <c r="U24" s="25"/>
      <c r="W24" s="70"/>
      <c r="Y24" s="70">
        <v>51</v>
      </c>
      <c r="AA24" s="70"/>
      <c r="AC24" s="70"/>
      <c r="AE24" s="70"/>
      <c r="AG24" s="70"/>
      <c r="AI24" s="70"/>
      <c r="AK24" s="70"/>
      <c r="AM24" s="70"/>
      <c r="AO24" s="70"/>
      <c r="AU24" s="66">
        <f>+D24+F24+H24+J24+L24+N24+P24+R24+T24+V24+Z24+X24+AB24+AD24+AF24+AH24+AJ24+AL24+AN24+AP24+AR24+AT24</f>
        <v>0</v>
      </c>
      <c r="AV24" s="66">
        <f>+F24+J24+X24+AB24+AF24+AL24+AT24</f>
        <v>0</v>
      </c>
      <c r="AW24" s="6">
        <f>+D24+H24+R24+Z24</f>
        <v>0</v>
      </c>
      <c r="AX24" s="25">
        <f>+P24+AJ24+AN24+AR24</f>
        <v>0</v>
      </c>
      <c r="AY24" s="25">
        <f>+L24+N24+T24+AH24+AP24</f>
        <v>0</v>
      </c>
      <c r="AZ24" s="13">
        <f>+V24</f>
        <v>0</v>
      </c>
    </row>
    <row r="25" spans="1:52" ht="15">
      <c r="A25" s="68" t="s">
        <v>543</v>
      </c>
      <c r="B25" s="68" t="s">
        <v>10</v>
      </c>
      <c r="C25" s="23"/>
      <c r="E25" s="66"/>
      <c r="G25" s="66"/>
      <c r="I25" s="25"/>
      <c r="K25" s="66"/>
      <c r="M25" s="66"/>
      <c r="O25" s="25"/>
      <c r="Q25" s="25"/>
      <c r="S25" s="66"/>
      <c r="U25" s="66"/>
      <c r="W25" s="66"/>
      <c r="Y25" s="66"/>
      <c r="AA25" s="66"/>
      <c r="AC25" s="66"/>
      <c r="AE25" s="66"/>
      <c r="AG25" s="70">
        <v>44</v>
      </c>
      <c r="AI25" s="70">
        <v>33</v>
      </c>
      <c r="AK25" s="70"/>
      <c r="AM25" s="70">
        <v>40</v>
      </c>
      <c r="AO25" s="70">
        <v>41</v>
      </c>
      <c r="AQ25" s="66" t="s">
        <v>333</v>
      </c>
      <c r="AU25" s="66">
        <f>+D25+F25+H25+J25+L25+N25+P25+R25+T25+V25+Z25+X25+AB25+AD25+AF25+AH25+AJ25+AL25+AN25+AP25+AR25+AT25</f>
        <v>0</v>
      </c>
      <c r="AV25" s="66">
        <f>+F25+J25+X25+AB25+AF25+AL25+AT25</f>
        <v>0</v>
      </c>
      <c r="AW25" s="6">
        <f>+D25+H25+R25+Z25</f>
        <v>0</v>
      </c>
      <c r="AX25" s="25">
        <f>+P25+AJ25+AN25+AR25</f>
        <v>0</v>
      </c>
      <c r="AY25" s="25">
        <f>+L25+N25+T25+AH25+AP25</f>
        <v>0</v>
      </c>
      <c r="AZ25" s="13">
        <f>+V25</f>
        <v>0</v>
      </c>
    </row>
    <row r="26" spans="1:52" ht="15">
      <c r="A26" s="48" t="s">
        <v>545</v>
      </c>
      <c r="B26" s="68" t="s">
        <v>542</v>
      </c>
      <c r="C26" s="23"/>
      <c r="E26" s="66"/>
      <c r="G26" s="25"/>
      <c r="I26" s="66"/>
      <c r="K26" s="66"/>
      <c r="M26" s="66"/>
      <c r="O26" s="66"/>
      <c r="Q26" s="66"/>
      <c r="S26" s="66"/>
      <c r="U26" s="66"/>
      <c r="W26" s="66"/>
      <c r="Y26" s="66"/>
      <c r="AA26" s="66"/>
      <c r="AC26" s="66"/>
      <c r="AE26" s="66"/>
      <c r="AG26" s="70">
        <v>49</v>
      </c>
      <c r="AI26" s="70" t="s">
        <v>333</v>
      </c>
      <c r="AK26" s="70"/>
      <c r="AM26" s="70" t="s">
        <v>333</v>
      </c>
      <c r="AO26" s="70">
        <v>43</v>
      </c>
      <c r="AQ26" s="66" t="s">
        <v>333</v>
      </c>
      <c r="AU26" s="66">
        <f>+D26+F26+H26+J26+L26+N26+P26+R26+T26+V26+Z26+X26+AB26+AD26+AF26+AH26+AJ26+AL26+AN26+AP26+AR26+AT26</f>
        <v>0</v>
      </c>
      <c r="AV26" s="66">
        <f>+F26+J26+X26+AB26+AF26+AL26+AT26</f>
        <v>0</v>
      </c>
      <c r="AW26" s="6">
        <f>+D26+H26+R26+Z26</f>
        <v>0</v>
      </c>
      <c r="AX26" s="25">
        <f>+P26+AJ26+AN26+AR26</f>
        <v>0</v>
      </c>
      <c r="AY26" s="25">
        <f>+L26+N26+T26+AH26+AP26</f>
        <v>0</v>
      </c>
      <c r="AZ26" s="13">
        <f>+V26</f>
        <v>0</v>
      </c>
    </row>
    <row r="27" spans="1:52" ht="15">
      <c r="A27" s="49" t="s">
        <v>380</v>
      </c>
      <c r="B27" s="49" t="s">
        <v>11</v>
      </c>
      <c r="C27" s="23"/>
      <c r="E27" s="66"/>
      <c r="G27" s="25"/>
      <c r="I27" s="66"/>
      <c r="K27" s="27">
        <v>25</v>
      </c>
      <c r="L27" s="5">
        <v>6</v>
      </c>
      <c r="M27" s="27">
        <v>25</v>
      </c>
      <c r="N27" s="5">
        <v>6</v>
      </c>
      <c r="O27" s="66">
        <v>20</v>
      </c>
      <c r="P27" s="5">
        <v>11</v>
      </c>
      <c r="Q27" s="70">
        <v>58</v>
      </c>
      <c r="S27" s="70">
        <v>40</v>
      </c>
      <c r="U27" s="70">
        <v>34</v>
      </c>
      <c r="W27" s="70"/>
      <c r="X27" s="24"/>
      <c r="Y27" s="70"/>
      <c r="AA27" s="70"/>
      <c r="AC27" s="70"/>
      <c r="AE27" s="70"/>
      <c r="AG27" s="70">
        <v>34</v>
      </c>
      <c r="AI27" s="70">
        <v>31</v>
      </c>
      <c r="AK27" s="26"/>
      <c r="AM27" s="66">
        <v>21</v>
      </c>
      <c r="AN27" s="24">
        <v>10</v>
      </c>
      <c r="AO27" s="66">
        <v>17</v>
      </c>
      <c r="AP27" s="47">
        <v>14</v>
      </c>
      <c r="AQ27" s="66" t="s">
        <v>333</v>
      </c>
      <c r="AU27" s="66">
        <f>+D27+F27+H27+J27+L27+N27+P27+R27+T27+V27+Z27+X27+AB27+AD27+AF27+AH27+AJ27+AL27+AN27+AP27+AR27+AT27</f>
        <v>47</v>
      </c>
      <c r="AV27" s="66">
        <f>+F27+J27+X27+AB27+AF27+AL27+AT27</f>
        <v>0</v>
      </c>
      <c r="AW27" s="6">
        <f>+D27+H27+R27+Z27</f>
        <v>0</v>
      </c>
      <c r="AX27" s="25">
        <f>+P27+AJ27+AN27+AR27</f>
        <v>21</v>
      </c>
      <c r="AY27" s="25">
        <f>+L27+N27+T27+AH27+AP27</f>
        <v>26</v>
      </c>
      <c r="AZ27" s="13">
        <f>+V27</f>
        <v>0</v>
      </c>
    </row>
    <row r="28" spans="1:52" ht="15">
      <c r="A28" s="49" t="s">
        <v>337</v>
      </c>
      <c r="B28" s="73" t="s">
        <v>10</v>
      </c>
      <c r="C28" s="23"/>
      <c r="E28" s="66"/>
      <c r="G28" s="66"/>
      <c r="I28" s="29" t="s">
        <v>7</v>
      </c>
      <c r="K28" s="29"/>
      <c r="M28" s="29"/>
      <c r="O28" s="29"/>
      <c r="Q28" s="29"/>
      <c r="S28" s="29"/>
      <c r="U28" s="29"/>
      <c r="W28" s="29" t="s">
        <v>7</v>
      </c>
      <c r="X28" s="24"/>
      <c r="Y28" s="29"/>
      <c r="AA28" s="66">
        <v>25</v>
      </c>
      <c r="AB28" s="24">
        <v>6</v>
      </c>
      <c r="AC28" s="66"/>
      <c r="AE28" s="70" t="s">
        <v>7</v>
      </c>
      <c r="AG28" s="70"/>
      <c r="AI28" s="70"/>
      <c r="AK28" s="70" t="s">
        <v>7</v>
      </c>
      <c r="AM28" s="70"/>
      <c r="AO28" s="70"/>
      <c r="AS28" s="70">
        <v>40</v>
      </c>
      <c r="AU28" s="66">
        <f>+D28+F28+H28+J28+L28+N28+P28+R28+T28+V28+Z28+X28+AB28+AD28+AF28+AH28+AJ28+AL28+AN28+AP28+AR28+AT28</f>
        <v>6</v>
      </c>
      <c r="AV28" s="66">
        <f>+F28+J28+X28+AB28+AF28+AL28+AT28</f>
        <v>6</v>
      </c>
      <c r="AW28" s="6">
        <f>+D28+H28+R28+Z28</f>
        <v>0</v>
      </c>
      <c r="AX28" s="25">
        <f>+P28+AJ28+AN28+AR28</f>
        <v>0</v>
      </c>
      <c r="AY28" s="25">
        <f>+L28+N28+T28+AH28+AP28</f>
        <v>0</v>
      </c>
      <c r="AZ28" s="13">
        <f>+V28</f>
        <v>0</v>
      </c>
    </row>
    <row r="29" spans="1:52" ht="15">
      <c r="A29" s="48" t="s">
        <v>77</v>
      </c>
      <c r="B29" s="41" t="s">
        <v>10</v>
      </c>
      <c r="C29" s="29">
        <v>45</v>
      </c>
      <c r="E29" s="66"/>
      <c r="G29" s="70"/>
      <c r="I29" s="70"/>
      <c r="K29" s="29">
        <v>50</v>
      </c>
      <c r="M29" s="29">
        <v>39</v>
      </c>
      <c r="O29" s="29" t="s">
        <v>333</v>
      </c>
      <c r="Q29" s="70">
        <v>35</v>
      </c>
      <c r="S29" s="70">
        <v>44</v>
      </c>
      <c r="U29" s="66">
        <v>23</v>
      </c>
      <c r="V29" s="15">
        <v>8</v>
      </c>
      <c r="W29" s="70"/>
      <c r="X29" s="24"/>
      <c r="Y29" s="70" t="s">
        <v>7</v>
      </c>
      <c r="AA29" s="70"/>
      <c r="AC29" s="70"/>
      <c r="AE29" s="70"/>
      <c r="AG29" s="66">
        <v>21</v>
      </c>
      <c r="AH29" s="24">
        <v>10</v>
      </c>
      <c r="AI29" s="66">
        <v>22</v>
      </c>
      <c r="AJ29" s="24">
        <v>9</v>
      </c>
      <c r="AK29" s="66"/>
      <c r="AM29" s="66">
        <v>15</v>
      </c>
      <c r="AN29" s="24">
        <v>16</v>
      </c>
      <c r="AO29" s="66">
        <v>29</v>
      </c>
      <c r="AP29" s="47">
        <v>2</v>
      </c>
      <c r="AQ29" s="66">
        <v>10</v>
      </c>
      <c r="AR29" s="65">
        <v>26</v>
      </c>
      <c r="AU29" s="66">
        <f>+D29+F29+H29+J29+L29+N29+P29+R29+T29+V29+Z29+X29+AB29+AD29+AF29+AH29+AJ29+AL29+AN29+AP29+AR29+AT29</f>
        <v>71</v>
      </c>
      <c r="AV29" s="66">
        <f>+F29+J29+X29+AB29+AF29+AL29+AT29</f>
        <v>0</v>
      </c>
      <c r="AW29" s="6">
        <f>+D29+H29+R29+Z29</f>
        <v>0</v>
      </c>
      <c r="AX29" s="25">
        <f>+P29+AJ29+AN29+AR29</f>
        <v>51</v>
      </c>
      <c r="AY29" s="25">
        <f>+L29+N29+T29+AH29+AP29</f>
        <v>12</v>
      </c>
      <c r="AZ29" s="13">
        <f>+V29</f>
        <v>8</v>
      </c>
    </row>
    <row r="30" spans="1:52" ht="15">
      <c r="A30" s="48" t="s">
        <v>48</v>
      </c>
      <c r="B30" s="41" t="s">
        <v>10</v>
      </c>
      <c r="C30" s="29">
        <v>32</v>
      </c>
      <c r="E30" s="29">
        <v>37</v>
      </c>
      <c r="G30" s="66">
        <v>24</v>
      </c>
      <c r="H30" s="5">
        <v>7</v>
      </c>
      <c r="I30" s="66">
        <v>26</v>
      </c>
      <c r="J30" s="5">
        <v>5</v>
      </c>
      <c r="K30" s="66"/>
      <c r="M30" s="66"/>
      <c r="O30" s="66"/>
      <c r="Q30" s="70">
        <v>38</v>
      </c>
      <c r="S30" s="70"/>
      <c r="U30" s="70"/>
      <c r="W30" s="66">
        <v>17</v>
      </c>
      <c r="X30" s="24">
        <v>14</v>
      </c>
      <c r="Y30" s="66">
        <v>25</v>
      </c>
      <c r="Z30" s="17">
        <v>6</v>
      </c>
      <c r="AA30" s="70" t="s">
        <v>7</v>
      </c>
      <c r="AC30" s="70"/>
      <c r="AE30" s="70" t="s">
        <v>7</v>
      </c>
      <c r="AG30" s="70"/>
      <c r="AI30" s="70"/>
      <c r="AK30" s="66">
        <v>21</v>
      </c>
      <c r="AL30" s="24">
        <v>10</v>
      </c>
      <c r="AM30" s="70"/>
      <c r="AO30" s="70"/>
      <c r="AS30" s="66" t="s">
        <v>19</v>
      </c>
      <c r="AU30" s="66">
        <f>+D30+F30+H30+J30+L30+N30+P30+R30+T30+V30+Z30+X30+AB30+AD30+AF30+AH30+AJ30+AL30+AN30+AP30+AR30+AT30</f>
        <v>42</v>
      </c>
      <c r="AV30" s="66">
        <f>+F30+J30+X30+AB30+AF30+AL30+AT30</f>
        <v>29</v>
      </c>
      <c r="AW30" s="6">
        <f>+D30+H30+R30+Z30</f>
        <v>13</v>
      </c>
      <c r="AX30" s="25">
        <f>+P30+AJ30+AN30+AR30</f>
        <v>0</v>
      </c>
      <c r="AY30" s="25">
        <f>+L30+N30+T30+AH30+AP30</f>
        <v>0</v>
      </c>
      <c r="AZ30" s="13">
        <f>+V30</f>
        <v>0</v>
      </c>
    </row>
    <row r="31" spans="1:52" ht="15">
      <c r="A31" s="73" t="s">
        <v>140</v>
      </c>
      <c r="B31" s="73" t="s">
        <v>5</v>
      </c>
      <c r="C31" s="23"/>
      <c r="E31" s="27">
        <v>26</v>
      </c>
      <c r="F31" s="5">
        <v>5</v>
      </c>
      <c r="G31" s="25"/>
      <c r="I31" s="66">
        <v>21</v>
      </c>
      <c r="J31" s="5">
        <v>10</v>
      </c>
      <c r="K31" s="66"/>
      <c r="M31" s="66"/>
      <c r="O31" s="66"/>
      <c r="Q31" s="66"/>
      <c r="S31" s="66"/>
      <c r="U31" s="66"/>
      <c r="W31" s="29" t="s">
        <v>7</v>
      </c>
      <c r="X31" s="24"/>
      <c r="Y31" s="66"/>
      <c r="AA31" s="66"/>
      <c r="AC31" s="66"/>
      <c r="AE31" s="66"/>
      <c r="AG31" s="66"/>
      <c r="AI31" s="66"/>
      <c r="AK31" s="70" t="s">
        <v>7</v>
      </c>
      <c r="AM31" s="66"/>
      <c r="AO31" s="66"/>
      <c r="AS31" s="70">
        <v>33</v>
      </c>
      <c r="AU31" s="66">
        <f>+D31+F31+H31+J31+L31+N31+P31+R31+T31+V31+Z31+X31+AB31+AD31+AF31+AH31+AJ31+AL31+AN31+AP31+AR31+AT31</f>
        <v>15</v>
      </c>
      <c r="AV31" s="66">
        <f>+F31+J31+X31+AB31+AF31+AL31+AT31</f>
        <v>15</v>
      </c>
      <c r="AW31" s="6">
        <f>+D31+H31+R31+Z31</f>
        <v>0</v>
      </c>
      <c r="AX31" s="25">
        <f>+P31+AJ31+AN31+AR31</f>
        <v>0</v>
      </c>
      <c r="AY31" s="25">
        <f>+L31+N31+T31+AH31+AP31</f>
        <v>0</v>
      </c>
      <c r="AZ31" s="13">
        <f>+V31</f>
        <v>0</v>
      </c>
    </row>
    <row r="32" spans="1:52" ht="15">
      <c r="A32" s="68" t="s">
        <v>128</v>
      </c>
      <c r="B32" s="73" t="s">
        <v>1</v>
      </c>
      <c r="C32" s="23"/>
      <c r="E32" s="29">
        <v>50</v>
      </c>
      <c r="G32" s="66"/>
      <c r="I32" s="29" t="s">
        <v>7</v>
      </c>
      <c r="K32" s="29"/>
      <c r="M32" s="29"/>
      <c r="O32" s="29"/>
      <c r="Q32" s="29"/>
      <c r="S32" s="29"/>
      <c r="U32" s="29"/>
      <c r="W32" s="29" t="s">
        <v>7</v>
      </c>
      <c r="X32" s="24"/>
      <c r="Y32" s="29"/>
      <c r="AA32" s="29"/>
      <c r="AC32" s="29"/>
      <c r="AE32" s="29"/>
      <c r="AG32" s="29"/>
      <c r="AI32" s="29"/>
      <c r="AK32" s="29"/>
      <c r="AM32" s="29"/>
      <c r="AO32" s="29"/>
      <c r="AU32" s="66">
        <f>+D32+F32+H32+J32+L32+N32+P32+R32+T32+V32+Z32+X32+AB32+AD32+AF32+AH32+AJ32+AL32+AN32+AP32+AR32+AT32</f>
        <v>0</v>
      </c>
      <c r="AV32" s="66">
        <f>+F32+J32+X32+AB32+AF32+AL32+AT32</f>
        <v>0</v>
      </c>
      <c r="AW32" s="6">
        <f>+D32+H32+R32+Z32</f>
        <v>0</v>
      </c>
      <c r="AX32" s="25">
        <f>+P32+AJ32+AN32+AR32</f>
        <v>0</v>
      </c>
      <c r="AY32" s="25">
        <f>+L32+N32+T32+AH32+AP32</f>
        <v>0</v>
      </c>
      <c r="AZ32" s="13">
        <f>+V32</f>
        <v>0</v>
      </c>
    </row>
    <row r="33" spans="1:52" ht="15">
      <c r="A33" s="68" t="s">
        <v>150</v>
      </c>
      <c r="B33" s="73" t="s">
        <v>5</v>
      </c>
      <c r="C33" s="23"/>
      <c r="E33" s="29">
        <v>41</v>
      </c>
      <c r="G33" s="25"/>
      <c r="I33" s="66"/>
      <c r="K33" s="66"/>
      <c r="M33" s="66"/>
      <c r="O33" s="66"/>
      <c r="Q33" s="66"/>
      <c r="S33" s="66"/>
      <c r="U33" s="66"/>
      <c r="W33" s="66"/>
      <c r="X33" s="24"/>
      <c r="Y33" s="66"/>
      <c r="AA33" s="70" t="s">
        <v>7</v>
      </c>
      <c r="AC33" s="70"/>
      <c r="AE33" s="70"/>
      <c r="AG33" s="70"/>
      <c r="AI33" s="70"/>
      <c r="AK33" s="70"/>
      <c r="AM33" s="70"/>
      <c r="AO33" s="70"/>
      <c r="AU33" s="66">
        <f>+D33+F33+H33+J33+L33+N33+P33+R33+T33+V33+Z33+X33+AB33+AD33+AF33+AH33+AJ33+AL33+AN33+AP33+AR33+AT33</f>
        <v>0</v>
      </c>
      <c r="AV33" s="66">
        <f>+F33+J33+X33+AB33+AF33+AL33+AT33</f>
        <v>0</v>
      </c>
      <c r="AW33" s="6">
        <f>+D33+H33+R33+Z33</f>
        <v>0</v>
      </c>
      <c r="AX33" s="25">
        <f>+P33+AJ33+AN33+AR33</f>
        <v>0</v>
      </c>
      <c r="AY33" s="25">
        <f>+L33+N33+T33+AH33+AP33</f>
        <v>0</v>
      </c>
      <c r="AZ33" s="13">
        <f>+V33</f>
        <v>0</v>
      </c>
    </row>
    <row r="34" spans="1:52" ht="15">
      <c r="A34" s="68" t="s">
        <v>69</v>
      </c>
      <c r="B34" s="73" t="s">
        <v>8</v>
      </c>
      <c r="C34" s="29">
        <v>31</v>
      </c>
      <c r="E34" s="23"/>
      <c r="G34" s="29" t="s">
        <v>7</v>
      </c>
      <c r="I34" s="66"/>
      <c r="K34" s="27">
        <v>24</v>
      </c>
      <c r="L34" s="5">
        <v>7</v>
      </c>
      <c r="M34" s="27">
        <v>18</v>
      </c>
      <c r="N34" s="5">
        <v>13</v>
      </c>
      <c r="O34" s="66">
        <v>10</v>
      </c>
      <c r="P34" s="5">
        <v>26</v>
      </c>
      <c r="Q34" s="70">
        <v>51</v>
      </c>
      <c r="S34" s="70" t="s">
        <v>333</v>
      </c>
      <c r="U34" s="70"/>
      <c r="W34" s="70"/>
      <c r="X34" s="24"/>
      <c r="Y34" s="70"/>
      <c r="AA34" s="70"/>
      <c r="AC34" s="70"/>
      <c r="AE34" s="70"/>
      <c r="AG34" s="70" t="s">
        <v>331</v>
      </c>
      <c r="AI34" s="66">
        <v>24</v>
      </c>
      <c r="AJ34" s="24">
        <v>7</v>
      </c>
      <c r="AK34" s="66"/>
      <c r="AM34" s="70">
        <v>44</v>
      </c>
      <c r="AO34" s="66"/>
      <c r="AQ34" s="66">
        <v>32</v>
      </c>
      <c r="AU34" s="66">
        <f>+D34+F34+H34+J34+L34+N34+P34+R34+T34+V34+Z34+X34+AB34+AD34+AF34+AH34+AJ34+AL34+AN34+AP34+AR34+AT34</f>
        <v>53</v>
      </c>
      <c r="AV34" s="66">
        <f>+F34+J34+X34+AB34+AF34+AL34+AT34</f>
        <v>0</v>
      </c>
      <c r="AW34" s="25">
        <f>+D34+H34+R34+Z34</f>
        <v>0</v>
      </c>
      <c r="AX34" s="25">
        <f>+P34+AJ34+AN34+AR34</f>
        <v>33</v>
      </c>
      <c r="AY34" s="25">
        <f>+L34+N34+T34+AH34+AP34</f>
        <v>20</v>
      </c>
      <c r="AZ34" s="28">
        <f>+V34</f>
        <v>0</v>
      </c>
    </row>
    <row r="35" spans="1:52" ht="15">
      <c r="A35" s="68" t="s">
        <v>59</v>
      </c>
      <c r="B35" s="73" t="s">
        <v>14</v>
      </c>
      <c r="C35" s="29">
        <v>48</v>
      </c>
      <c r="E35" s="66"/>
      <c r="G35" s="29">
        <v>32</v>
      </c>
      <c r="I35" s="70"/>
      <c r="K35" s="70"/>
      <c r="M35" s="70"/>
      <c r="O35" s="70"/>
      <c r="Q35" s="66">
        <v>22</v>
      </c>
      <c r="R35" s="5">
        <v>9</v>
      </c>
      <c r="S35" s="66"/>
      <c r="U35" s="66"/>
      <c r="W35" s="70"/>
      <c r="X35" s="24"/>
      <c r="Y35" s="70">
        <v>46</v>
      </c>
      <c r="AA35" s="70">
        <v>50</v>
      </c>
      <c r="AC35" s="70"/>
      <c r="AE35" s="70"/>
      <c r="AG35" s="70"/>
      <c r="AI35" s="70"/>
      <c r="AK35" s="70"/>
      <c r="AM35" s="70"/>
      <c r="AO35" s="70"/>
      <c r="AU35" s="66">
        <f>+D35+F35+H35+J35+L35+N35+P35+R35+T35+V35+Z35+X35+AB35+AD35+AF35+AH35+AJ35+AL35+AN35+AP35+AR35+AT35</f>
        <v>9</v>
      </c>
      <c r="AV35" s="66">
        <f>+F35+J35+X35+AB35+AF35+AL35+AT35</f>
        <v>0</v>
      </c>
      <c r="AW35" s="6">
        <f>+D35+H35+R35+Z35</f>
        <v>9</v>
      </c>
      <c r="AX35" s="25">
        <f>+P35+AJ35+AN35+AR35</f>
        <v>0</v>
      </c>
      <c r="AY35" s="25">
        <f>+L35+N35+T35+AH35+AP35</f>
        <v>0</v>
      </c>
      <c r="AZ35" s="13">
        <f>+V35</f>
        <v>0</v>
      </c>
    </row>
    <row r="36" spans="1:52" s="73" customFormat="1" ht="15">
      <c r="A36" s="69" t="s">
        <v>630</v>
      </c>
      <c r="B36" s="73" t="s">
        <v>4</v>
      </c>
      <c r="C36" s="29"/>
      <c r="D36" s="65"/>
      <c r="E36" s="66"/>
      <c r="F36" s="65"/>
      <c r="G36" s="29"/>
      <c r="H36" s="65"/>
      <c r="I36" s="70"/>
      <c r="J36" s="65"/>
      <c r="K36" s="70"/>
      <c r="L36" s="65"/>
      <c r="M36" s="70"/>
      <c r="N36" s="65"/>
      <c r="O36" s="70"/>
      <c r="P36" s="65"/>
      <c r="Q36" s="66"/>
      <c r="R36" s="65"/>
      <c r="S36" s="66"/>
      <c r="T36" s="65"/>
      <c r="U36" s="66"/>
      <c r="V36" s="65"/>
      <c r="W36" s="70"/>
      <c r="X36" s="65"/>
      <c r="Y36" s="70"/>
      <c r="Z36" s="65"/>
      <c r="AA36" s="70"/>
      <c r="AB36" s="65"/>
      <c r="AC36" s="70"/>
      <c r="AD36" s="65"/>
      <c r="AE36" s="70"/>
      <c r="AF36" s="65"/>
      <c r="AG36" s="70"/>
      <c r="AH36" s="65"/>
      <c r="AI36" s="70"/>
      <c r="AJ36" s="65"/>
      <c r="AK36" s="70"/>
      <c r="AL36" s="65"/>
      <c r="AM36" s="70"/>
      <c r="AN36" s="65"/>
      <c r="AO36" s="70"/>
      <c r="AP36" s="65"/>
      <c r="AQ36" s="66"/>
      <c r="AR36" s="65"/>
      <c r="AS36" s="70" t="s">
        <v>7</v>
      </c>
      <c r="AT36" s="65"/>
      <c r="AU36" s="66"/>
      <c r="AV36" s="66"/>
      <c r="AW36" s="66"/>
      <c r="AX36" s="66"/>
      <c r="AY36" s="66"/>
      <c r="AZ36" s="28"/>
    </row>
    <row r="37" spans="1:52" ht="15">
      <c r="A37" s="68" t="s">
        <v>142</v>
      </c>
      <c r="B37" s="73" t="s">
        <v>11</v>
      </c>
      <c r="C37" s="23"/>
      <c r="E37" s="29">
        <v>53</v>
      </c>
      <c r="G37" s="66"/>
      <c r="I37" s="29">
        <v>37</v>
      </c>
      <c r="K37" s="29"/>
      <c r="M37" s="29"/>
      <c r="O37" s="29"/>
      <c r="Q37" s="29"/>
      <c r="S37" s="29"/>
      <c r="U37" s="29"/>
      <c r="W37" s="29">
        <v>38</v>
      </c>
      <c r="X37" s="24"/>
      <c r="Y37" s="29"/>
      <c r="AA37" s="70">
        <v>43</v>
      </c>
      <c r="AC37" s="70"/>
      <c r="AE37" s="70">
        <v>33</v>
      </c>
      <c r="AG37" s="70"/>
      <c r="AI37" s="70"/>
      <c r="AK37" s="70" t="s">
        <v>7</v>
      </c>
      <c r="AM37" s="70"/>
      <c r="AO37" s="70"/>
      <c r="AS37" s="70">
        <v>48</v>
      </c>
      <c r="AU37" s="66">
        <f>+D37+F37+H37+J37+L37+N37+P37+R37+T37+V37+Z37+X37+AB37+AD37+AF37+AH37+AJ37+AL37+AN37+AP37+AR37+AT37</f>
        <v>0</v>
      </c>
      <c r="AV37" s="66">
        <f>+F37+J37+X37+AB37+AF37+AL37+AT37</f>
        <v>0</v>
      </c>
      <c r="AW37" s="6">
        <f>+D37+H37+R37+Z37</f>
        <v>0</v>
      </c>
      <c r="AX37" s="25">
        <f>+P37+AJ37+AN37+AR37</f>
        <v>0</v>
      </c>
      <c r="AY37" s="25">
        <f>+L37+N37+T37+AH37+AP37</f>
        <v>0</v>
      </c>
      <c r="AZ37" s="13">
        <f>+V37</f>
        <v>0</v>
      </c>
    </row>
    <row r="38" spans="1:52" ht="15">
      <c r="A38" s="73" t="s">
        <v>123</v>
      </c>
      <c r="B38" s="73" t="s">
        <v>13</v>
      </c>
      <c r="C38" s="66"/>
      <c r="E38" s="27" t="s">
        <v>19</v>
      </c>
      <c r="G38" s="66"/>
      <c r="I38" s="66">
        <v>20</v>
      </c>
      <c r="J38" s="5">
        <v>11</v>
      </c>
      <c r="K38" s="66"/>
      <c r="M38" s="66"/>
      <c r="O38" s="66"/>
      <c r="Q38" s="66"/>
      <c r="S38" s="66"/>
      <c r="U38" s="70">
        <v>35</v>
      </c>
      <c r="W38" s="66">
        <v>11</v>
      </c>
      <c r="X38" s="24">
        <v>24</v>
      </c>
      <c r="Y38" s="70"/>
      <c r="AA38" s="66">
        <v>12</v>
      </c>
      <c r="AB38" s="24">
        <v>22</v>
      </c>
      <c r="AC38" s="66"/>
      <c r="AE38" s="66">
        <v>16</v>
      </c>
      <c r="AF38" s="24">
        <v>15</v>
      </c>
      <c r="AG38" s="66"/>
      <c r="AI38" s="66"/>
      <c r="AK38" s="66">
        <v>13</v>
      </c>
      <c r="AL38" s="24">
        <v>20</v>
      </c>
      <c r="AM38" s="66"/>
      <c r="AO38" s="66"/>
      <c r="AS38" s="66">
        <v>10</v>
      </c>
      <c r="AT38" s="65">
        <v>26</v>
      </c>
      <c r="AU38" s="66">
        <f>+D38+F38+H38+J38+L38+N38+P38+R38+T38+V38+Z38+X38+AB38+AD38+AF38+AH38+AJ38+AL38+AN38+AP38+AR38+AT38</f>
        <v>118</v>
      </c>
      <c r="AV38" s="66">
        <f>+F38+J38+X38+AB38+AF38+AL38+AT38</f>
        <v>118</v>
      </c>
      <c r="AW38" s="25">
        <f>+D38+H38+R38+Z38</f>
        <v>0</v>
      </c>
      <c r="AX38" s="25">
        <f>+P38+AJ38+AN38+AR38</f>
        <v>0</v>
      </c>
      <c r="AY38" s="25">
        <f>+L38+N38+T38+AH38+AP38</f>
        <v>0</v>
      </c>
      <c r="AZ38" s="28">
        <f>+V38</f>
        <v>0</v>
      </c>
    </row>
    <row r="39" spans="1:52" ht="15">
      <c r="A39" s="68" t="s">
        <v>54</v>
      </c>
      <c r="B39" s="73" t="s">
        <v>13</v>
      </c>
      <c r="C39" s="27">
        <v>14</v>
      </c>
      <c r="D39" s="5">
        <v>18</v>
      </c>
      <c r="E39" s="27">
        <v>22</v>
      </c>
      <c r="F39" s="5">
        <v>9</v>
      </c>
      <c r="G39" s="66">
        <v>17</v>
      </c>
      <c r="H39" s="5">
        <v>14</v>
      </c>
      <c r="I39" s="29">
        <v>39</v>
      </c>
      <c r="K39" s="29"/>
      <c r="M39" s="29"/>
      <c r="O39" s="29"/>
      <c r="Q39" s="66">
        <v>21</v>
      </c>
      <c r="R39" s="5">
        <v>10</v>
      </c>
      <c r="S39" s="66"/>
      <c r="U39" s="66"/>
      <c r="W39" s="29">
        <v>31</v>
      </c>
      <c r="X39" s="24"/>
      <c r="Y39" s="66">
        <v>27</v>
      </c>
      <c r="Z39" s="17">
        <v>4</v>
      </c>
      <c r="AA39" s="70">
        <v>37</v>
      </c>
      <c r="AC39" s="70"/>
      <c r="AE39" s="70"/>
      <c r="AG39" s="70"/>
      <c r="AI39" s="70"/>
      <c r="AK39" s="70"/>
      <c r="AM39" s="70"/>
      <c r="AO39" s="70"/>
      <c r="AS39" s="70" t="s">
        <v>7</v>
      </c>
      <c r="AU39" s="66">
        <f>+D39+F39+H39+J39+L39+N39+P39+R39+T39+V39+Z39+X39+AB39+AD39+AF39+AH39+AJ39+AL39+AN39+AP39+AR39+AT39</f>
        <v>55</v>
      </c>
      <c r="AV39" s="66">
        <f>+F39+J39+X39+AB39+AF39+AL39+AT39</f>
        <v>9</v>
      </c>
      <c r="AW39" s="6">
        <f>+D39+H39+R39+Z39</f>
        <v>46</v>
      </c>
      <c r="AX39" s="25">
        <f>+P39+AJ39+AN39+AR39</f>
        <v>0</v>
      </c>
      <c r="AY39" s="25">
        <f>+L39+N39+T39+AH39+AP39</f>
        <v>0</v>
      </c>
      <c r="AZ39" s="13">
        <f>+V39</f>
        <v>0</v>
      </c>
    </row>
    <row r="40" spans="1:52" ht="15">
      <c r="A40" s="69" t="s">
        <v>144</v>
      </c>
      <c r="B40" s="41" t="s">
        <v>3</v>
      </c>
      <c r="C40" s="23"/>
      <c r="E40" s="29">
        <v>38</v>
      </c>
      <c r="G40" s="25"/>
      <c r="I40" s="66"/>
      <c r="K40" s="66"/>
      <c r="M40" s="66"/>
      <c r="O40" s="66"/>
      <c r="Q40" s="66"/>
      <c r="S40" s="66"/>
      <c r="U40" s="66"/>
      <c r="W40" s="66"/>
      <c r="Y40" s="66"/>
      <c r="AA40" s="66"/>
      <c r="AC40" s="66"/>
      <c r="AE40" s="66"/>
      <c r="AG40" s="66"/>
      <c r="AI40" s="66"/>
      <c r="AK40" s="66">
        <v>24</v>
      </c>
      <c r="AL40" s="24">
        <v>7</v>
      </c>
      <c r="AM40" s="66"/>
      <c r="AO40" s="66"/>
      <c r="AU40" s="66">
        <f>+D40+F40+H40+J40+L40+N40+P40+R40+T40+V40+Z40+X40+AB40+AD40+AF40+AH40+AJ40+AL40+AN40+AP40+AR40+AT40</f>
        <v>7</v>
      </c>
      <c r="AV40" s="66">
        <f>+F40+J40+X40+AB40+AF40+AL40+AT40</f>
        <v>7</v>
      </c>
      <c r="AW40" s="6">
        <f>+D40+H40+R40+Z40</f>
        <v>0</v>
      </c>
      <c r="AX40" s="25">
        <f>+P40+AJ40+AN40+AR40</f>
        <v>0</v>
      </c>
      <c r="AY40" s="25">
        <f>+L40+N40+T40+AH40+AP40</f>
        <v>0</v>
      </c>
      <c r="AZ40" s="13">
        <f>+V40</f>
        <v>0</v>
      </c>
    </row>
    <row r="41" spans="1:52" ht="15">
      <c r="A41" s="49" t="s">
        <v>389</v>
      </c>
      <c r="B41" s="49" t="s">
        <v>10</v>
      </c>
      <c r="C41" s="23"/>
      <c r="E41" s="66"/>
      <c r="G41" s="66"/>
      <c r="I41" s="66"/>
      <c r="K41" s="27">
        <v>12</v>
      </c>
      <c r="L41" s="5">
        <v>22</v>
      </c>
      <c r="M41" s="27">
        <v>12</v>
      </c>
      <c r="N41" s="5">
        <v>22</v>
      </c>
      <c r="O41" s="29" t="s">
        <v>333</v>
      </c>
      <c r="Q41" s="29"/>
      <c r="S41" s="70" t="s">
        <v>333</v>
      </c>
      <c r="U41" s="70"/>
      <c r="W41" s="70"/>
      <c r="Y41" s="70"/>
      <c r="AA41" s="70"/>
      <c r="AC41" s="70"/>
      <c r="AE41" s="70"/>
      <c r="AG41" s="66">
        <v>9</v>
      </c>
      <c r="AH41" s="24">
        <v>29</v>
      </c>
      <c r="AI41" s="66">
        <v>7</v>
      </c>
      <c r="AJ41" s="24">
        <v>36</v>
      </c>
      <c r="AK41" s="66"/>
      <c r="AM41" s="70" t="s">
        <v>586</v>
      </c>
      <c r="AO41" s="66">
        <v>12</v>
      </c>
      <c r="AP41" s="47">
        <v>22</v>
      </c>
      <c r="AQ41" s="66" t="s">
        <v>333</v>
      </c>
      <c r="AU41" s="66">
        <f>+D41+F41+H41+J41+L41+N41+P41+R41+T41+V41+Z41+X41+AB41+AD41+AF41+AH41+AJ41+AL41+AN41+AP41+AR41+AT41</f>
        <v>131</v>
      </c>
      <c r="AV41" s="66">
        <f>+F41+J41+X41+AB41+AF41+AL41+AT41</f>
        <v>0</v>
      </c>
      <c r="AW41" s="6">
        <f>+D41+H41+R41+Z41</f>
        <v>0</v>
      </c>
      <c r="AX41" s="25">
        <f>+P41+AJ41+AN41+AR41</f>
        <v>36</v>
      </c>
      <c r="AY41" s="25">
        <f>+L41+N41+T41+AH41+AP41</f>
        <v>95</v>
      </c>
      <c r="AZ41" s="13">
        <f>+V41</f>
        <v>0</v>
      </c>
    </row>
    <row r="42" spans="1:52" ht="15">
      <c r="A42" s="30" t="s">
        <v>478</v>
      </c>
      <c r="B42" s="49" t="s">
        <v>10</v>
      </c>
      <c r="C42" s="23"/>
      <c r="E42" s="66"/>
      <c r="G42" s="66"/>
      <c r="I42" s="66"/>
      <c r="K42" s="66"/>
      <c r="M42" s="66"/>
      <c r="O42" s="66"/>
      <c r="Q42" s="66"/>
      <c r="S42" s="66"/>
      <c r="U42" s="66"/>
      <c r="W42" s="66">
        <v>28</v>
      </c>
      <c r="X42" s="19">
        <v>3</v>
      </c>
      <c r="Y42" s="66"/>
      <c r="AA42" s="66">
        <v>26</v>
      </c>
      <c r="AB42" s="24">
        <v>5</v>
      </c>
      <c r="AC42" s="66"/>
      <c r="AE42" s="66">
        <v>26</v>
      </c>
      <c r="AG42" s="66"/>
      <c r="AI42" s="66"/>
      <c r="AK42" s="70" t="s">
        <v>7</v>
      </c>
      <c r="AM42" s="66"/>
      <c r="AO42" s="66"/>
      <c r="AS42" s="70" t="s">
        <v>7</v>
      </c>
      <c r="AU42" s="66">
        <f>+D42+F42+H42+J42+L42+N42+P42+R42+T42+V42+Z42+X42+AB42+AD42+AF42+AH42+AJ42+AL42+AN42+AP42+AR42+AT42</f>
        <v>8</v>
      </c>
      <c r="AV42" s="66">
        <f>+F42+J42+X42+AB42+AF42+AL42+AT42</f>
        <v>8</v>
      </c>
      <c r="AW42" s="6">
        <f>+D42+H42+R42+Z42</f>
        <v>0</v>
      </c>
      <c r="AX42" s="25">
        <f>+P42+AJ42+AN42+AR42</f>
        <v>0</v>
      </c>
      <c r="AY42" s="25">
        <f>+L42+N42+T42+AH42+AP42</f>
        <v>0</v>
      </c>
      <c r="AZ42" s="13">
        <f>+V42</f>
        <v>0</v>
      </c>
    </row>
    <row r="43" spans="1:52" ht="15">
      <c r="A43" s="69" t="s">
        <v>76</v>
      </c>
      <c r="B43" s="73" t="s">
        <v>15</v>
      </c>
      <c r="C43" s="29">
        <v>54</v>
      </c>
      <c r="E43" s="66"/>
      <c r="G43" s="25"/>
      <c r="I43" s="66"/>
      <c r="K43" s="66"/>
      <c r="M43" s="66"/>
      <c r="O43" s="66"/>
      <c r="Q43" s="25"/>
      <c r="S43" s="66"/>
      <c r="U43" s="66"/>
      <c r="W43" s="66"/>
      <c r="Y43" s="66"/>
      <c r="AA43" s="66"/>
      <c r="AC43" s="66"/>
      <c r="AE43" s="66"/>
      <c r="AG43" s="66"/>
      <c r="AI43" s="66"/>
      <c r="AK43" s="66"/>
      <c r="AM43" s="66"/>
      <c r="AO43" s="66"/>
      <c r="AU43" s="66">
        <f>+D43+F43+H43+J43+L43+N43+P43+R43+T43+V43+Z43+X43+AB43+AD43+AF43+AH43+AJ43+AL43+AN43+AP43+AR43+AT43</f>
        <v>0</v>
      </c>
      <c r="AV43" s="66">
        <f>+F43+J43+X43+AB43+AF43+AL43+AT43</f>
        <v>0</v>
      </c>
      <c r="AW43" s="6">
        <f>+D43+H43+R43+Z43</f>
        <v>0</v>
      </c>
      <c r="AX43" s="25">
        <f>+P43+AJ43+AN43+AR43</f>
        <v>0</v>
      </c>
      <c r="AY43" s="25">
        <f>+L43+N43+T43+AH43+AP43</f>
        <v>0</v>
      </c>
      <c r="AZ43" s="13">
        <f>+V43</f>
        <v>0</v>
      </c>
    </row>
    <row r="44" spans="1:52" ht="15">
      <c r="A44" s="73" t="s">
        <v>129</v>
      </c>
      <c r="B44" s="73" t="s">
        <v>8</v>
      </c>
      <c r="C44" s="23"/>
      <c r="E44" s="27">
        <v>18</v>
      </c>
      <c r="F44" s="5">
        <v>13</v>
      </c>
      <c r="G44" s="25"/>
      <c r="I44" s="66">
        <v>21</v>
      </c>
      <c r="J44" s="5">
        <v>10</v>
      </c>
      <c r="K44" s="66"/>
      <c r="M44" s="66"/>
      <c r="O44" s="29">
        <v>39</v>
      </c>
      <c r="Q44" s="70">
        <v>47</v>
      </c>
      <c r="S44" s="70">
        <v>31</v>
      </c>
      <c r="U44" s="66">
        <v>14</v>
      </c>
      <c r="V44" s="15">
        <v>18</v>
      </c>
      <c r="W44" s="66">
        <v>29</v>
      </c>
      <c r="X44" s="19">
        <v>2</v>
      </c>
      <c r="Y44" s="70">
        <v>43</v>
      </c>
      <c r="AA44" s="70">
        <v>34</v>
      </c>
      <c r="AC44" s="70"/>
      <c r="AE44" s="66">
        <v>14</v>
      </c>
      <c r="AF44" s="24">
        <v>18</v>
      </c>
      <c r="AG44" s="66"/>
      <c r="AI44" s="66"/>
      <c r="AK44" s="66">
        <v>16</v>
      </c>
      <c r="AL44" s="24">
        <v>15</v>
      </c>
      <c r="AM44" s="70">
        <v>38</v>
      </c>
      <c r="AO44" s="70">
        <v>42</v>
      </c>
      <c r="AQ44" s="66" t="s">
        <v>333</v>
      </c>
      <c r="AS44" s="66">
        <v>15</v>
      </c>
      <c r="AT44" s="65">
        <v>16</v>
      </c>
      <c r="AU44" s="66">
        <f>+D44+F44+H44+J44+L44+N44+P44+R44+T44+V44+Z44+X44+AB44+AD44+AF44+AH44+AJ44+AL44+AN44+AP44+AR44+AT44</f>
        <v>92</v>
      </c>
      <c r="AV44" s="66">
        <f>+F44+J44+X44+AB44+AF44+AL44+AT44</f>
        <v>74</v>
      </c>
      <c r="AW44" s="6">
        <f>+D44+H44+R44+Z44</f>
        <v>0</v>
      </c>
      <c r="AX44" s="25">
        <f>+P44+AJ44+AN44+AR44</f>
        <v>0</v>
      </c>
      <c r="AY44" s="25">
        <f>+L44+N44+T44+AH44+AP44</f>
        <v>0</v>
      </c>
      <c r="AZ44" s="13">
        <f>+V44</f>
        <v>18</v>
      </c>
    </row>
    <row r="45" spans="1:52" ht="15">
      <c r="A45" s="68" t="s">
        <v>74</v>
      </c>
      <c r="B45" s="73" t="s">
        <v>5</v>
      </c>
      <c r="C45" s="29">
        <v>50</v>
      </c>
      <c r="E45" s="66"/>
      <c r="G45" s="25"/>
      <c r="I45" s="25"/>
      <c r="K45" s="27">
        <v>5</v>
      </c>
      <c r="L45" s="5">
        <v>45</v>
      </c>
      <c r="M45" s="27">
        <v>9</v>
      </c>
      <c r="N45" s="5">
        <v>29</v>
      </c>
      <c r="O45" s="66">
        <v>4</v>
      </c>
      <c r="P45" s="5">
        <v>50</v>
      </c>
      <c r="Q45" s="66"/>
      <c r="S45" s="66">
        <v>7</v>
      </c>
      <c r="T45" s="15">
        <v>36</v>
      </c>
      <c r="U45" s="25">
        <v>4</v>
      </c>
      <c r="V45" s="15">
        <v>50</v>
      </c>
      <c r="W45" s="25"/>
      <c r="Y45" s="66"/>
      <c r="AA45" s="66"/>
      <c r="AC45" s="66">
        <v>5</v>
      </c>
      <c r="AD45" s="24">
        <v>30</v>
      </c>
      <c r="AE45" s="66"/>
      <c r="AG45" s="66">
        <v>3</v>
      </c>
      <c r="AH45" s="24">
        <v>60</v>
      </c>
      <c r="AI45" s="70" t="s">
        <v>333</v>
      </c>
      <c r="AK45" s="70"/>
      <c r="AM45" s="66">
        <v>3</v>
      </c>
      <c r="AN45" s="24">
        <v>60</v>
      </c>
      <c r="AO45" s="66">
        <v>9</v>
      </c>
      <c r="AP45" s="47">
        <v>29</v>
      </c>
      <c r="AQ45" s="66" t="s">
        <v>333</v>
      </c>
      <c r="AU45" s="66">
        <f>+D45+F45+H45+J45+L45+N45+P45+R45+T45+V45+Z45+X45+AB45+AD45+AF45+AH45+AJ45+AL45+AN45+AP45+AR45+AT45</f>
        <v>389</v>
      </c>
      <c r="AV45" s="66">
        <f>+F45+J45+X45+AB45+AF45+AL45+AT45</f>
        <v>0</v>
      </c>
      <c r="AW45" s="6">
        <f>+D45+H45+R45+Z45</f>
        <v>0</v>
      </c>
      <c r="AX45" s="25">
        <f>+P45+AJ45+AN45+AR45</f>
        <v>110</v>
      </c>
      <c r="AY45" s="25">
        <f>+L45+N45+T45+AH45+AP45</f>
        <v>199</v>
      </c>
      <c r="AZ45" s="13">
        <f>+V45</f>
        <v>50</v>
      </c>
    </row>
    <row r="46" spans="1:52" ht="15">
      <c r="A46" s="68" t="s">
        <v>80</v>
      </c>
      <c r="B46" s="73" t="s">
        <v>14</v>
      </c>
      <c r="C46" s="29">
        <v>56</v>
      </c>
      <c r="E46" s="27">
        <v>24</v>
      </c>
      <c r="F46" s="5">
        <v>7</v>
      </c>
      <c r="G46" s="29">
        <v>43</v>
      </c>
      <c r="I46" s="29">
        <v>44</v>
      </c>
      <c r="K46" s="27">
        <v>17</v>
      </c>
      <c r="L46" s="5">
        <v>14</v>
      </c>
      <c r="M46" s="29">
        <v>32</v>
      </c>
      <c r="O46" s="29" t="s">
        <v>333</v>
      </c>
      <c r="Q46" s="29"/>
      <c r="S46" s="66">
        <v>28</v>
      </c>
      <c r="T46" s="15">
        <v>3</v>
      </c>
      <c r="U46" s="66">
        <v>19</v>
      </c>
      <c r="V46" s="15">
        <v>12</v>
      </c>
      <c r="W46" s="66">
        <v>22</v>
      </c>
      <c r="X46" s="19">
        <v>9</v>
      </c>
      <c r="Y46" s="66"/>
      <c r="AA46" s="66"/>
      <c r="AC46" s="66"/>
      <c r="AE46" s="70">
        <v>31</v>
      </c>
      <c r="AG46" s="66">
        <v>25</v>
      </c>
      <c r="AH46" s="24">
        <v>6</v>
      </c>
      <c r="AI46" s="66">
        <v>28</v>
      </c>
      <c r="AJ46" s="24">
        <v>3</v>
      </c>
      <c r="AK46" s="26">
        <v>31</v>
      </c>
      <c r="AM46" s="70">
        <v>35</v>
      </c>
      <c r="AO46" s="66">
        <v>20</v>
      </c>
      <c r="AP46" s="47">
        <v>11</v>
      </c>
      <c r="AQ46" s="66">
        <v>35</v>
      </c>
      <c r="AS46" s="70">
        <v>47</v>
      </c>
      <c r="AU46" s="66">
        <f>+D46+F46+H46+J46+L46+N46+P46+R46+T46+V46+Z46+X46+AB46+AD46+AF46+AH46+AJ46+AL46+AN46+AP46+AR46+AT46</f>
        <v>65</v>
      </c>
      <c r="AV46" s="66">
        <f>+F46+J46+X46+AB46+AF46+AL46+AT46</f>
        <v>16</v>
      </c>
      <c r="AW46" s="6">
        <f>+D46+H46+R46+Z46</f>
        <v>0</v>
      </c>
      <c r="AX46" s="25">
        <f>+P46+AJ46+AN46+AR46</f>
        <v>3</v>
      </c>
      <c r="AY46" s="25">
        <f>+L46+N46+T46+AH46+AP46</f>
        <v>34</v>
      </c>
      <c r="AZ46" s="13">
        <f>+V46</f>
        <v>12</v>
      </c>
    </row>
    <row r="47" spans="1:52" ht="15">
      <c r="A47" s="68" t="s">
        <v>66</v>
      </c>
      <c r="B47" s="73" t="s">
        <v>13</v>
      </c>
      <c r="C47" s="29">
        <v>36</v>
      </c>
      <c r="E47" s="66"/>
      <c r="G47" s="29" t="s">
        <v>7</v>
      </c>
      <c r="I47" s="66"/>
      <c r="K47" s="66"/>
      <c r="M47" s="66"/>
      <c r="O47" s="66"/>
      <c r="Q47" s="66"/>
      <c r="S47" s="66"/>
      <c r="U47" s="66"/>
      <c r="W47" s="66"/>
      <c r="Y47" s="66"/>
      <c r="AA47" s="66"/>
      <c r="AC47" s="66"/>
      <c r="AE47" s="66"/>
      <c r="AG47" s="66"/>
      <c r="AI47" s="66"/>
      <c r="AK47" s="66"/>
      <c r="AM47" s="66"/>
      <c r="AO47" s="66"/>
      <c r="AU47" s="66">
        <f>+D47+F47+H47+J47+L47+N47+P47+R47+T47+V47+Z47+X47+AB47+AD47+AF47+AH47+AJ47+AL47+AN47+AP47+AR47+AT47</f>
        <v>0</v>
      </c>
      <c r="AV47" s="66">
        <f>+F47+J47+X47+AB47+AF47+AL47+AT47</f>
        <v>0</v>
      </c>
      <c r="AW47" s="6">
        <f>+D47+H47+R47+Z47</f>
        <v>0</v>
      </c>
      <c r="AX47" s="25">
        <f>+P47+AJ47+AN47+AR47</f>
        <v>0</v>
      </c>
      <c r="AY47" s="25">
        <f>+L47+N47+T47+AH47+AP47</f>
        <v>0</v>
      </c>
      <c r="AZ47" s="13">
        <f>+V47</f>
        <v>0</v>
      </c>
    </row>
    <row r="48" spans="1:52" ht="15">
      <c r="A48" s="68" t="s">
        <v>36</v>
      </c>
      <c r="B48" s="73" t="s">
        <v>5</v>
      </c>
      <c r="C48" s="27" t="s">
        <v>19</v>
      </c>
      <c r="E48" s="23"/>
      <c r="G48" s="66">
        <v>6</v>
      </c>
      <c r="H48" s="5">
        <v>40</v>
      </c>
      <c r="I48" s="66"/>
      <c r="K48" s="27">
        <v>10</v>
      </c>
      <c r="L48" s="5">
        <v>26</v>
      </c>
      <c r="M48" s="29" t="s">
        <v>333</v>
      </c>
      <c r="O48" s="66">
        <v>5</v>
      </c>
      <c r="P48" s="5">
        <v>45</v>
      </c>
      <c r="Q48" s="66">
        <v>9</v>
      </c>
      <c r="R48" s="5">
        <v>29</v>
      </c>
      <c r="S48" s="66">
        <v>14</v>
      </c>
      <c r="T48" s="15">
        <v>18</v>
      </c>
      <c r="U48" s="66">
        <v>24</v>
      </c>
      <c r="V48" s="15">
        <v>7</v>
      </c>
      <c r="W48" s="66"/>
      <c r="Y48" s="66">
        <v>16</v>
      </c>
      <c r="Z48" s="17">
        <v>15</v>
      </c>
      <c r="AA48" s="66"/>
      <c r="AC48" s="66">
        <v>9</v>
      </c>
      <c r="AD48" s="24">
        <v>15</v>
      </c>
      <c r="AE48" s="66"/>
      <c r="AG48" s="66">
        <v>5</v>
      </c>
      <c r="AH48" s="24">
        <v>45</v>
      </c>
      <c r="AI48" s="26" t="s">
        <v>333</v>
      </c>
      <c r="AK48" s="26"/>
      <c r="AM48" s="66">
        <v>6</v>
      </c>
      <c r="AN48" s="24">
        <v>40</v>
      </c>
      <c r="AO48" s="66">
        <v>4</v>
      </c>
      <c r="AP48" s="47">
        <v>50</v>
      </c>
      <c r="AQ48" s="66" t="s">
        <v>333</v>
      </c>
      <c r="AU48" s="66">
        <f>+D48+F48+H48+J48+L48+N48+P48+R48+T48+V48+Z48+X48+AB48+AD48+AF48+AH48+AJ48+AL48+AN48+AP48+AR48+AT48</f>
        <v>330</v>
      </c>
      <c r="AV48" s="66">
        <f>+F48+J48+X48+AB48+AF48+AL48+AT48</f>
        <v>0</v>
      </c>
      <c r="AW48" s="6">
        <f>+D48+H48+R48+Z48</f>
        <v>84</v>
      </c>
      <c r="AX48" s="25">
        <f>+P48+AJ48+AN48+AR48</f>
        <v>85</v>
      </c>
      <c r="AY48" s="25">
        <f>+L48+N48+T48+AH48+AP48</f>
        <v>139</v>
      </c>
      <c r="AZ48" s="13">
        <f>+V48</f>
        <v>7</v>
      </c>
    </row>
    <row r="49" spans="1:52" ht="15">
      <c r="A49" s="49" t="s">
        <v>363</v>
      </c>
      <c r="B49" s="49" t="s">
        <v>11</v>
      </c>
      <c r="C49" s="23"/>
      <c r="E49" s="66"/>
      <c r="G49" s="66"/>
      <c r="I49" s="66"/>
      <c r="K49" s="29">
        <v>47</v>
      </c>
      <c r="M49" s="29">
        <v>42</v>
      </c>
      <c r="O49" s="29">
        <v>34</v>
      </c>
      <c r="Q49" s="29"/>
      <c r="S49" s="29"/>
      <c r="U49" s="29"/>
      <c r="W49" s="29"/>
      <c r="Y49" s="29"/>
      <c r="AA49" s="29"/>
      <c r="AC49" s="29"/>
      <c r="AE49" s="29"/>
      <c r="AG49" s="29"/>
      <c r="AI49" s="29"/>
      <c r="AK49" s="29"/>
      <c r="AM49" s="29"/>
      <c r="AO49" s="29"/>
      <c r="AU49" s="66">
        <f>+D49+F49+H49+J49+L49+N49+P49+R49+T49+V49+Z49+X49+AB49+AD49+AF49+AH49+AJ49+AL49+AN49+AP49+AR49+AT49</f>
        <v>0</v>
      </c>
      <c r="AV49" s="66">
        <f>+F49+J49+X49+AB49+AF49+AL49+AT49</f>
        <v>0</v>
      </c>
      <c r="AW49" s="6">
        <f>+D49+H49+R49+Z49</f>
        <v>0</v>
      </c>
      <c r="AX49" s="25">
        <f>+P49+AJ49+AN49+AR49</f>
        <v>0</v>
      </c>
      <c r="AY49" s="25">
        <f>+L49+N49+T49+AH49+AP49</f>
        <v>0</v>
      </c>
      <c r="AZ49" s="13">
        <f>+V49</f>
        <v>0</v>
      </c>
    </row>
    <row r="50" spans="1:52" ht="15">
      <c r="A50" s="68" t="s">
        <v>67</v>
      </c>
      <c r="B50" s="73" t="s">
        <v>8</v>
      </c>
      <c r="C50" s="29">
        <v>41</v>
      </c>
      <c r="E50" s="66"/>
      <c r="G50" s="70"/>
      <c r="I50" s="70"/>
      <c r="K50" s="70"/>
      <c r="M50" s="70"/>
      <c r="O50" s="70"/>
      <c r="Q50" s="70">
        <v>50</v>
      </c>
      <c r="S50" s="70"/>
      <c r="U50" s="70"/>
      <c r="W50" s="70"/>
      <c r="Y50" s="70">
        <v>33</v>
      </c>
      <c r="AA50" s="70"/>
      <c r="AC50" s="70"/>
      <c r="AE50" s="70"/>
      <c r="AG50" s="70"/>
      <c r="AI50" s="70"/>
      <c r="AK50" s="70"/>
      <c r="AM50" s="70"/>
      <c r="AO50" s="70"/>
      <c r="AU50" s="66">
        <f>+D50+F50+H50+J50+L50+N50+P50+R50+T50+V50+Z50+X50+AB50+AD50+AF50+AH50+AJ50+AL50+AN50+AP50+AR50+AT50</f>
        <v>0</v>
      </c>
      <c r="AV50" s="66">
        <f>+F50+J50+X50+AB50+AF50+AL50+AT50</f>
        <v>0</v>
      </c>
      <c r="AW50" s="25">
        <f>+D50+H50+R50+Z50</f>
        <v>0</v>
      </c>
      <c r="AX50" s="25">
        <f>+P50+AJ50+AN50+AR50</f>
        <v>0</v>
      </c>
      <c r="AY50" s="25">
        <f>+L50+N50+T50+AH50+AP50</f>
        <v>0</v>
      </c>
      <c r="AZ50" s="28">
        <f>+V50</f>
        <v>0</v>
      </c>
    </row>
    <row r="51" spans="1:52" ht="15">
      <c r="A51" s="68" t="s">
        <v>57</v>
      </c>
      <c r="B51" s="73" t="s">
        <v>9</v>
      </c>
      <c r="C51" s="27">
        <v>13</v>
      </c>
      <c r="D51" s="5">
        <v>20</v>
      </c>
      <c r="E51" s="27">
        <v>16</v>
      </c>
      <c r="F51" s="5">
        <v>15</v>
      </c>
      <c r="G51" s="29">
        <v>33</v>
      </c>
      <c r="I51" s="66">
        <v>15</v>
      </c>
      <c r="J51" s="5">
        <v>16</v>
      </c>
      <c r="K51" s="66"/>
      <c r="M51" s="66"/>
      <c r="O51" s="66">
        <v>27</v>
      </c>
      <c r="P51" s="5">
        <v>4</v>
      </c>
      <c r="Q51" s="66">
        <v>5</v>
      </c>
      <c r="R51" s="5">
        <v>45</v>
      </c>
      <c r="S51" s="70">
        <v>46</v>
      </c>
      <c r="U51" s="66">
        <v>12</v>
      </c>
      <c r="V51" s="15">
        <v>22</v>
      </c>
      <c r="W51" s="29" t="s">
        <v>7</v>
      </c>
      <c r="Y51" s="66">
        <v>23</v>
      </c>
      <c r="Z51" s="17">
        <v>8</v>
      </c>
      <c r="AA51" s="70">
        <v>33</v>
      </c>
      <c r="AC51" s="70"/>
      <c r="AE51" s="70" t="s">
        <v>7</v>
      </c>
      <c r="AG51" s="70"/>
      <c r="AI51" s="66">
        <v>30</v>
      </c>
      <c r="AJ51" s="24">
        <v>1</v>
      </c>
      <c r="AK51" s="70">
        <v>33</v>
      </c>
      <c r="AM51" s="70"/>
      <c r="AO51" s="66"/>
      <c r="AS51" s="66">
        <v>7</v>
      </c>
      <c r="AT51" s="65">
        <v>36</v>
      </c>
      <c r="AU51" s="66">
        <f>+D51+F51+H51+J51+L51+N51+P51+R51+T51+V51+Z51+X51+AB51+AD51+AF51+AH51+AJ51+AL51+AN51+AP51+AR51+AT51</f>
        <v>167</v>
      </c>
      <c r="AV51" s="66">
        <f>+F51+J51+X51+AB51+AF51+AL51+AT51</f>
        <v>67</v>
      </c>
      <c r="AW51" s="6">
        <f>+D51+H51+R51+Z51</f>
        <v>73</v>
      </c>
      <c r="AX51" s="25">
        <f>+P51+AJ51+AN51+AR51</f>
        <v>5</v>
      </c>
      <c r="AY51" s="25">
        <f>+L51+N51+T51+AH51+AP51</f>
        <v>0</v>
      </c>
      <c r="AZ51" s="13">
        <f>+V51</f>
        <v>22</v>
      </c>
    </row>
    <row r="52" spans="1:52" ht="15">
      <c r="A52" s="22" t="s">
        <v>149</v>
      </c>
      <c r="B52" s="21" t="s">
        <v>2</v>
      </c>
      <c r="C52" s="23"/>
      <c r="E52" s="29">
        <v>51</v>
      </c>
      <c r="G52" s="66"/>
      <c r="I52" s="66"/>
      <c r="K52" s="66"/>
      <c r="M52" s="66"/>
      <c r="O52" s="66"/>
      <c r="Q52" s="66"/>
      <c r="S52" s="66"/>
      <c r="U52" s="66"/>
      <c r="W52" s="66"/>
      <c r="Y52" s="66"/>
      <c r="AA52" s="66"/>
      <c r="AC52" s="66"/>
      <c r="AE52" s="66"/>
      <c r="AG52" s="66"/>
      <c r="AI52" s="66"/>
      <c r="AK52" s="66"/>
      <c r="AM52" s="66"/>
      <c r="AO52" s="66"/>
      <c r="AU52" s="66">
        <f>+D52+F52+H52+J52+L52+N52+P52+R52+T52+V52+Z52+X52+AB52+AD52+AF52+AH52+AJ52+AL52+AN52+AP52+AR52+AT52</f>
        <v>0</v>
      </c>
      <c r="AV52" s="66">
        <f>+F52+J52+X52+AB52+AF52+AL52+AT52</f>
        <v>0</v>
      </c>
      <c r="AW52" s="6">
        <f>+D52+H52+R52+Z52</f>
        <v>0</v>
      </c>
      <c r="AX52" s="25">
        <f>+P52+AJ52+AN52+AR52</f>
        <v>0</v>
      </c>
      <c r="AY52" s="25">
        <f>+L52+N52+T52+AH52+AP52</f>
        <v>0</v>
      </c>
      <c r="AZ52" s="13">
        <f>+V52</f>
        <v>0</v>
      </c>
    </row>
    <row r="53" spans="1:52" ht="15">
      <c r="A53" s="68" t="s">
        <v>81</v>
      </c>
      <c r="B53" s="73" t="s">
        <v>17</v>
      </c>
      <c r="C53" s="29">
        <v>49</v>
      </c>
      <c r="E53" s="66"/>
      <c r="G53" s="66"/>
      <c r="I53" s="66"/>
      <c r="K53" s="66"/>
      <c r="M53" s="66"/>
      <c r="O53" s="66"/>
      <c r="Q53" s="66"/>
      <c r="S53" s="66"/>
      <c r="U53" s="66"/>
      <c r="W53" s="70"/>
      <c r="Y53" s="70">
        <v>42</v>
      </c>
      <c r="AA53" s="70" t="s">
        <v>7</v>
      </c>
      <c r="AC53" s="70"/>
      <c r="AE53" s="70"/>
      <c r="AG53" s="70"/>
      <c r="AI53" s="70"/>
      <c r="AK53" s="70"/>
      <c r="AM53" s="70"/>
      <c r="AO53" s="70"/>
      <c r="AU53" s="66">
        <f>+D53+F53+H53+J53+L53+N53+P53+R53+T53+V53+Z53+X53+AB53+AD53+AF53+AH53+AJ53+AL53+AN53+AP53+AR53+AT53</f>
        <v>0</v>
      </c>
      <c r="AV53" s="66">
        <f>+F53+J53+X53+AB53+AF53+AL53+AT53</f>
        <v>0</v>
      </c>
      <c r="AW53" s="6">
        <f>+D53+H53+R53+Z53</f>
        <v>0</v>
      </c>
      <c r="AX53" s="25">
        <f>+P53+AJ53+AN53+AR53</f>
        <v>0</v>
      </c>
      <c r="AY53" s="25">
        <f>+L53+N53+T53+AH53+AP53</f>
        <v>0</v>
      </c>
      <c r="AZ53" s="13">
        <f>+V53</f>
        <v>0</v>
      </c>
    </row>
    <row r="54" spans="1:52" ht="15">
      <c r="A54" s="69" t="s">
        <v>119</v>
      </c>
      <c r="B54" s="21" t="s">
        <v>114</v>
      </c>
      <c r="C54" s="66"/>
      <c r="E54" s="29">
        <v>66</v>
      </c>
      <c r="G54" s="66"/>
      <c r="I54" s="70"/>
      <c r="K54" s="70"/>
      <c r="M54" s="70"/>
      <c r="O54" s="70"/>
      <c r="Q54" s="70"/>
      <c r="S54" s="70"/>
      <c r="U54" s="70"/>
      <c r="W54" s="70"/>
      <c r="Y54" s="70"/>
      <c r="AA54" s="70"/>
      <c r="AC54" s="70"/>
      <c r="AE54" s="70"/>
      <c r="AG54" s="70"/>
      <c r="AI54" s="70"/>
      <c r="AK54" s="70"/>
      <c r="AM54" s="70"/>
      <c r="AO54" s="70"/>
      <c r="AU54" s="66">
        <f>+D54+F54+H54+J54+L54+N54+P54+R54+T54+V54+Z54+X54+AB54+AD54+AF54+AH54+AJ54+AL54+AN54+AP54+AR54+AT54</f>
        <v>0</v>
      </c>
      <c r="AV54" s="66">
        <f>+F54+J54+X54+AB54+AF54+AL54+AT54</f>
        <v>0</v>
      </c>
      <c r="AW54" s="6">
        <f>+D54+H54+R54+Z54</f>
        <v>0</v>
      </c>
      <c r="AX54" s="25">
        <f>+P54+AJ54+AN54+AR54</f>
        <v>0</v>
      </c>
      <c r="AY54" s="25">
        <f>+L54+N54+T54+AH54+AP54</f>
        <v>0</v>
      </c>
      <c r="AZ54" s="13">
        <f>+V54</f>
        <v>0</v>
      </c>
    </row>
    <row r="55" spans="1:52" ht="15">
      <c r="A55" s="49" t="s">
        <v>395</v>
      </c>
      <c r="B55" s="49" t="s">
        <v>1</v>
      </c>
      <c r="C55" s="23"/>
      <c r="E55" s="66"/>
      <c r="G55" s="66"/>
      <c r="I55" s="66"/>
      <c r="K55" s="66"/>
      <c r="M55" s="29">
        <v>44</v>
      </c>
      <c r="O55" s="29"/>
      <c r="Q55" s="29"/>
      <c r="S55" s="29"/>
      <c r="U55" s="29"/>
      <c r="W55" s="29"/>
      <c r="Y55" s="29"/>
      <c r="AA55" s="29"/>
      <c r="AC55" s="29"/>
      <c r="AE55" s="29"/>
      <c r="AG55" s="70">
        <v>43</v>
      </c>
      <c r="AI55" s="70"/>
      <c r="AK55" s="70"/>
      <c r="AM55" s="70"/>
      <c r="AO55" s="66">
        <v>25</v>
      </c>
      <c r="AP55" s="47">
        <v>6</v>
      </c>
      <c r="AQ55" s="66">
        <v>29</v>
      </c>
      <c r="AR55" s="65">
        <v>2</v>
      </c>
      <c r="AU55" s="66">
        <f>+D55+F55+H55+J55+L55+N55+P55+R55+T55+V55+Z55+X55+AB55+AD55+AF55+AH55+AJ55+AL55+AN55+AP55+AR55+AT55</f>
        <v>8</v>
      </c>
      <c r="AV55" s="66">
        <f>+F55+J55+X55+AB55+AF55+AL55+AT55</f>
        <v>0</v>
      </c>
      <c r="AW55" s="6">
        <f>+D55+H55+R55+Z55</f>
        <v>0</v>
      </c>
      <c r="AX55" s="25">
        <f>+P55+AJ55+AN55+AR55</f>
        <v>2</v>
      </c>
      <c r="AY55" s="25">
        <f>+L55+N55+T55+AH55+AP55</f>
        <v>6</v>
      </c>
      <c r="AZ55" s="13">
        <f>+V55</f>
        <v>0</v>
      </c>
    </row>
    <row r="56" spans="1:52" ht="15">
      <c r="A56" s="73" t="s">
        <v>125</v>
      </c>
      <c r="B56" s="73" t="s">
        <v>13</v>
      </c>
      <c r="C56" s="23"/>
      <c r="E56" s="27">
        <v>20</v>
      </c>
      <c r="F56" s="5">
        <v>11</v>
      </c>
      <c r="G56" s="66"/>
      <c r="I56" s="29" t="s">
        <v>7</v>
      </c>
      <c r="K56" s="29"/>
      <c r="M56" s="29"/>
      <c r="O56" s="29"/>
      <c r="Q56" s="29"/>
      <c r="S56" s="29"/>
      <c r="U56" s="29"/>
      <c r="W56" s="29" t="s">
        <v>7</v>
      </c>
      <c r="Y56" s="29"/>
      <c r="AA56" s="66">
        <v>3</v>
      </c>
      <c r="AB56" s="24">
        <v>60</v>
      </c>
      <c r="AC56" s="66"/>
      <c r="AE56" s="66" t="s">
        <v>19</v>
      </c>
      <c r="AG56" s="66"/>
      <c r="AI56" s="66"/>
      <c r="AK56" s="66" t="s">
        <v>19</v>
      </c>
      <c r="AM56" s="66"/>
      <c r="AO56" s="66"/>
      <c r="AS56" s="70">
        <v>50</v>
      </c>
      <c r="AU56" s="66">
        <f>+D56+F56+H56+J56+L56+N56+P56+R56+T56+V56+Z56+X56+AB56+AD56+AF56+AH56+AJ56+AL56+AN56+AP56+AR56+AT56</f>
        <v>71</v>
      </c>
      <c r="AV56" s="66">
        <f>+F56+J56+X56+AB56+AF56+AL56+AT56</f>
        <v>71</v>
      </c>
      <c r="AW56" s="6">
        <f>+D56+H56+R56+Z56</f>
        <v>0</v>
      </c>
      <c r="AX56" s="25">
        <f>+P56+AJ56+AN56+AR56</f>
        <v>0</v>
      </c>
      <c r="AY56" s="25">
        <f>+L56+N56+T56+AH56+AP56</f>
        <v>0</v>
      </c>
      <c r="AZ56" s="13">
        <f>+V56</f>
        <v>0</v>
      </c>
    </row>
    <row r="57" spans="1:52" ht="15">
      <c r="A57" s="68" t="s">
        <v>40</v>
      </c>
      <c r="B57" s="41" t="s">
        <v>10</v>
      </c>
      <c r="C57" s="27">
        <v>17</v>
      </c>
      <c r="D57" s="5">
        <v>14</v>
      </c>
      <c r="E57" s="66"/>
      <c r="G57" s="29" t="s">
        <v>7</v>
      </c>
      <c r="I57" s="70"/>
      <c r="K57" s="70"/>
      <c r="M57" s="70"/>
      <c r="O57" s="70"/>
      <c r="Q57" s="66">
        <v>20</v>
      </c>
      <c r="R57" s="5">
        <v>11</v>
      </c>
      <c r="S57" s="66"/>
      <c r="U57" s="66"/>
      <c r="W57" s="66"/>
      <c r="Y57" s="66">
        <v>30</v>
      </c>
      <c r="AA57" s="66"/>
      <c r="AC57" s="66"/>
      <c r="AE57" s="66"/>
      <c r="AG57" s="66"/>
      <c r="AI57" s="66"/>
      <c r="AK57" s="66"/>
      <c r="AM57" s="70" t="s">
        <v>331</v>
      </c>
      <c r="AO57" s="66"/>
      <c r="AU57" s="66">
        <f>+D57+F57+H57+J57+L57+N57+P57+R57+T57+V57+Z57+X57+AB57+AD57+AF57+AH57+AJ57+AL57+AN57+AP57+AR57+AT57</f>
        <v>25</v>
      </c>
      <c r="AV57" s="66">
        <f>+F57+J57+X57+AB57+AF57+AL57+AT57</f>
        <v>0</v>
      </c>
      <c r="AW57" s="6">
        <f>+D57+H57+R57+Z57</f>
        <v>25</v>
      </c>
      <c r="AX57" s="25">
        <f>+P57+AJ57+AN57+AR57</f>
        <v>0</v>
      </c>
      <c r="AY57" s="25">
        <f>+L57+N57+T57+AH57+AP57</f>
        <v>0</v>
      </c>
      <c r="AZ57" s="13">
        <f>+V57</f>
        <v>0</v>
      </c>
    </row>
    <row r="58" spans="1:52" ht="15">
      <c r="A58" s="68" t="s">
        <v>130</v>
      </c>
      <c r="B58" s="73" t="s">
        <v>8</v>
      </c>
      <c r="C58" s="23"/>
      <c r="E58" s="29">
        <v>61</v>
      </c>
      <c r="G58" s="25"/>
      <c r="I58" s="29">
        <v>42</v>
      </c>
      <c r="K58" s="29"/>
      <c r="M58" s="29"/>
      <c r="O58" s="29"/>
      <c r="Q58" s="29"/>
      <c r="S58" s="29"/>
      <c r="U58" s="29"/>
      <c r="W58" s="29">
        <v>38</v>
      </c>
      <c r="Y58" s="29"/>
      <c r="AA58" s="70">
        <v>45</v>
      </c>
      <c r="AC58" s="70"/>
      <c r="AE58" s="70"/>
      <c r="AG58" s="70"/>
      <c r="AI58" s="70"/>
      <c r="AK58" s="70">
        <v>41</v>
      </c>
      <c r="AM58" s="70"/>
      <c r="AO58" s="70"/>
      <c r="AS58" s="70">
        <v>35</v>
      </c>
      <c r="AU58" s="66">
        <f>+D58+F58+H58+J58+L58+N58+P58+R58+T58+V58+Z58+X58+AB58+AD58+AF58+AH58+AJ58+AL58+AN58+AP58+AR58+AT58</f>
        <v>0</v>
      </c>
      <c r="AV58" s="66">
        <f>+F58+J58+X58+AB58+AF58+AL58+AT58</f>
        <v>0</v>
      </c>
      <c r="AW58" s="25">
        <f>+D58+H58+R58+Z58</f>
        <v>0</v>
      </c>
      <c r="AX58" s="25">
        <f>+P58+AJ58+AN58+AR58</f>
        <v>0</v>
      </c>
      <c r="AY58" s="25">
        <f>+L58+N58+T58+AH58+AP58</f>
        <v>0</v>
      </c>
      <c r="AZ58" s="28">
        <f>+V58</f>
        <v>0</v>
      </c>
    </row>
    <row r="59" spans="1:52" ht="15">
      <c r="A59" s="49" t="s">
        <v>388</v>
      </c>
      <c r="B59" s="49" t="s">
        <v>8</v>
      </c>
      <c r="C59" s="23"/>
      <c r="E59" s="66"/>
      <c r="I59" s="66"/>
      <c r="K59" s="27">
        <v>15</v>
      </c>
      <c r="L59" s="5">
        <v>16</v>
      </c>
      <c r="M59" s="27">
        <v>3</v>
      </c>
      <c r="N59" s="5">
        <v>60</v>
      </c>
      <c r="O59" s="66">
        <v>9</v>
      </c>
      <c r="P59" s="5">
        <v>29</v>
      </c>
      <c r="Q59" s="66"/>
      <c r="S59" s="70">
        <v>37</v>
      </c>
      <c r="U59" s="66">
        <v>11</v>
      </c>
      <c r="V59" s="15">
        <v>24</v>
      </c>
      <c r="W59" s="66"/>
      <c r="Y59" s="66"/>
      <c r="AA59" s="66"/>
      <c r="AC59" s="66">
        <v>9</v>
      </c>
      <c r="AD59" s="24">
        <v>15</v>
      </c>
      <c r="AE59" s="66"/>
      <c r="AG59" s="66">
        <v>7</v>
      </c>
      <c r="AH59" s="24">
        <v>36</v>
      </c>
      <c r="AI59" s="66">
        <v>3</v>
      </c>
      <c r="AJ59" s="24">
        <v>60</v>
      </c>
      <c r="AK59" s="66"/>
      <c r="AM59" s="66">
        <v>11</v>
      </c>
      <c r="AN59" s="24">
        <v>24</v>
      </c>
      <c r="AO59" s="70" t="s">
        <v>333</v>
      </c>
      <c r="AQ59" s="66">
        <v>11</v>
      </c>
      <c r="AR59" s="65">
        <v>24</v>
      </c>
      <c r="AU59" s="66">
        <f>+D59+F59+H59+J59+L59+N59+P59+R59+T59+V59+Z59+X59+AB59+AD59+AF59+AH59+AJ59+AL59+AN59+AP59+AR59+AT59</f>
        <v>288</v>
      </c>
      <c r="AV59" s="66">
        <f>+F59+J59+X59+AB59+AF59+AL59+AT59</f>
        <v>0</v>
      </c>
      <c r="AW59" s="6">
        <f>+D59+H59+R59+Z59</f>
        <v>0</v>
      </c>
      <c r="AX59" s="25">
        <f>+P59+AJ59+AN59+AR59</f>
        <v>137</v>
      </c>
      <c r="AY59" s="25">
        <f>+L59+N59+T59+AH59+AP59</f>
        <v>112</v>
      </c>
      <c r="AZ59" s="13">
        <f>+V59</f>
        <v>24</v>
      </c>
    </row>
    <row r="60" spans="1:52" ht="15">
      <c r="A60" s="68" t="s">
        <v>43</v>
      </c>
      <c r="B60" s="73" t="s">
        <v>10</v>
      </c>
      <c r="C60" s="27">
        <v>26</v>
      </c>
      <c r="D60" s="5">
        <v>5</v>
      </c>
      <c r="E60" s="27">
        <v>19</v>
      </c>
      <c r="F60" s="5">
        <v>12</v>
      </c>
      <c r="G60" s="29">
        <v>35</v>
      </c>
      <c r="I60" s="66">
        <v>17</v>
      </c>
      <c r="J60" s="5">
        <v>14</v>
      </c>
      <c r="K60" s="66"/>
      <c r="M60" s="66"/>
      <c r="O60" s="66"/>
      <c r="Q60" s="70">
        <v>40</v>
      </c>
      <c r="S60" s="70"/>
      <c r="U60" s="70"/>
      <c r="W60" s="66">
        <v>15</v>
      </c>
      <c r="X60" s="19">
        <v>16</v>
      </c>
      <c r="Y60" s="70">
        <v>31</v>
      </c>
      <c r="AA60" s="66">
        <v>27</v>
      </c>
      <c r="AC60" s="66"/>
      <c r="AE60" s="70" t="s">
        <v>250</v>
      </c>
      <c r="AG60" s="70"/>
      <c r="AI60" s="70"/>
      <c r="AK60" s="66">
        <v>19</v>
      </c>
      <c r="AL60" s="24">
        <v>12</v>
      </c>
      <c r="AM60" s="70"/>
      <c r="AO60" s="70"/>
      <c r="AS60" s="66">
        <v>16</v>
      </c>
      <c r="AT60" s="65">
        <v>15</v>
      </c>
      <c r="AU60" s="66">
        <f>+D60+F60+H60+J60+L60+N60+P60+R60+T60+V60+Z60+X60+AB60+AD60+AF60+AH60+AJ60+AL60+AN60+AP60+AR60+AT60</f>
        <v>74</v>
      </c>
      <c r="AV60" s="66">
        <f>+F60+J60+X60+AB60+AF60+AL60+AT60</f>
        <v>69</v>
      </c>
      <c r="AW60" s="6">
        <f>+D60+H60+R60+Z60</f>
        <v>5</v>
      </c>
      <c r="AX60" s="25">
        <f>+P60+AJ60+AN60+AR60</f>
        <v>0</v>
      </c>
      <c r="AY60" s="25">
        <f>+L60+N60+T60+AH60+AP60</f>
        <v>0</v>
      </c>
      <c r="AZ60" s="13">
        <f>+V60</f>
        <v>0</v>
      </c>
    </row>
    <row r="61" spans="1:52" ht="15">
      <c r="A61" s="68" t="s">
        <v>143</v>
      </c>
      <c r="B61" s="73" t="s">
        <v>8</v>
      </c>
      <c r="C61" s="23"/>
      <c r="E61" s="29">
        <v>58</v>
      </c>
      <c r="G61" s="29">
        <v>40</v>
      </c>
      <c r="I61" s="29">
        <v>38</v>
      </c>
      <c r="K61" s="29"/>
      <c r="M61" s="29"/>
      <c r="O61" s="29"/>
      <c r="Q61" s="70">
        <v>49</v>
      </c>
      <c r="S61" s="70"/>
      <c r="U61" s="70" t="s">
        <v>7</v>
      </c>
      <c r="W61" s="29" t="s">
        <v>7</v>
      </c>
      <c r="Y61" s="70" t="s">
        <v>7</v>
      </c>
      <c r="AA61" s="70"/>
      <c r="AC61" s="70"/>
      <c r="AE61" s="70"/>
      <c r="AG61" s="70"/>
      <c r="AI61" s="70"/>
      <c r="AK61" s="70"/>
      <c r="AM61" s="70"/>
      <c r="AO61" s="70"/>
      <c r="AU61" s="66">
        <f>+D61+F61+H61+J61+L61+N61+P61+R61+T61+V61+Z61+X61+AB61+AD61+AF61+AH61+AJ61+AL61+AN61+AP61+AR61+AT61</f>
        <v>0</v>
      </c>
      <c r="AV61" s="66">
        <f>+F61+J61+X61+AB61+AF61+AL61+AT61</f>
        <v>0</v>
      </c>
      <c r="AW61" s="25">
        <f>+D61+H61+R61+Z61</f>
        <v>0</v>
      </c>
      <c r="AX61" s="25">
        <f>+P61+AJ61+AN61+AR61</f>
        <v>0</v>
      </c>
      <c r="AY61" s="25">
        <f>+L61+N61+T61+AH61+AP61</f>
        <v>0</v>
      </c>
      <c r="AZ61" s="28">
        <f>+V61</f>
        <v>0</v>
      </c>
    </row>
    <row r="62" spans="1:52" ht="15">
      <c r="A62" s="68" t="s">
        <v>127</v>
      </c>
      <c r="B62" s="73" t="s">
        <v>9</v>
      </c>
      <c r="C62" s="23"/>
      <c r="E62" s="29">
        <v>62</v>
      </c>
      <c r="G62" s="66"/>
      <c r="I62" s="66">
        <v>23</v>
      </c>
      <c r="J62" s="5">
        <v>8</v>
      </c>
      <c r="K62" s="66"/>
      <c r="M62" s="66"/>
      <c r="O62" s="66"/>
      <c r="Q62" s="66"/>
      <c r="S62" s="66"/>
      <c r="U62" s="66"/>
      <c r="W62" s="29" t="s">
        <v>7</v>
      </c>
      <c r="Y62" s="66"/>
      <c r="AA62" s="70">
        <v>44</v>
      </c>
      <c r="AC62" s="70"/>
      <c r="AE62" s="70" t="s">
        <v>7</v>
      </c>
      <c r="AG62" s="70"/>
      <c r="AI62" s="70"/>
      <c r="AK62" s="66">
        <v>14</v>
      </c>
      <c r="AL62" s="24">
        <v>18</v>
      </c>
      <c r="AM62" s="70"/>
      <c r="AO62" s="70"/>
      <c r="AS62" s="66" t="s">
        <v>19</v>
      </c>
      <c r="AU62" s="66">
        <f>+D62+F62+H62+J62+L62+N62+P62+R62+T62+V62+Z62+X62+AB62+AD62+AF62+AH62+AJ62+AL62+AN62+AP62+AR62+AT62</f>
        <v>26</v>
      </c>
      <c r="AV62" s="66">
        <f>+F62+J62+X62+AB62+AF62+AL62+AT62</f>
        <v>26</v>
      </c>
      <c r="AW62" s="25">
        <f>+D62+H62+R62+Z62</f>
        <v>0</v>
      </c>
      <c r="AX62" s="25">
        <f>+P62+AJ62+AN62+AR62</f>
        <v>0</v>
      </c>
      <c r="AY62" s="25">
        <f>+L62+N62+T62+AH62+AP62</f>
        <v>0</v>
      </c>
      <c r="AZ62" s="28">
        <f>+V62</f>
        <v>0</v>
      </c>
    </row>
    <row r="63" spans="1:52" ht="15">
      <c r="A63" s="68" t="s">
        <v>30</v>
      </c>
      <c r="B63" s="21" t="s">
        <v>5</v>
      </c>
      <c r="C63" s="27">
        <v>10</v>
      </c>
      <c r="D63" s="5">
        <v>26</v>
      </c>
      <c r="E63" s="27">
        <v>15</v>
      </c>
      <c r="F63" s="5">
        <v>16</v>
      </c>
      <c r="G63" s="66">
        <v>4</v>
      </c>
      <c r="H63" s="5">
        <v>50</v>
      </c>
      <c r="I63" s="66">
        <v>16</v>
      </c>
      <c r="J63" s="5">
        <v>15</v>
      </c>
      <c r="K63" s="27">
        <v>3</v>
      </c>
      <c r="L63" s="5">
        <v>60</v>
      </c>
      <c r="M63" s="27">
        <v>5</v>
      </c>
      <c r="N63" s="5">
        <v>45</v>
      </c>
      <c r="O63" s="29" t="s">
        <v>331</v>
      </c>
      <c r="Q63" s="66">
        <v>11</v>
      </c>
      <c r="R63" s="5">
        <v>24</v>
      </c>
      <c r="S63" s="66">
        <v>4</v>
      </c>
      <c r="T63" s="15">
        <v>50</v>
      </c>
      <c r="U63" s="66">
        <v>2</v>
      </c>
      <c r="V63" s="15">
        <v>80</v>
      </c>
      <c r="W63" s="66"/>
      <c r="Y63" s="66">
        <v>4</v>
      </c>
      <c r="Z63" s="17">
        <v>50</v>
      </c>
      <c r="AA63" s="66">
        <v>24</v>
      </c>
      <c r="AB63" s="24">
        <v>7</v>
      </c>
      <c r="AC63" s="66">
        <v>3</v>
      </c>
      <c r="AD63" s="24">
        <v>60</v>
      </c>
      <c r="AE63" s="66"/>
      <c r="AG63" s="66">
        <v>8</v>
      </c>
      <c r="AH63" s="24">
        <v>32</v>
      </c>
      <c r="AI63" s="66">
        <v>4</v>
      </c>
      <c r="AJ63" s="24">
        <v>50</v>
      </c>
      <c r="AK63" s="66"/>
      <c r="AM63" s="66">
        <v>30</v>
      </c>
      <c r="AN63" s="24">
        <v>1</v>
      </c>
      <c r="AO63" s="66">
        <v>10</v>
      </c>
      <c r="AP63" s="47">
        <v>26</v>
      </c>
      <c r="AQ63" s="66">
        <v>7</v>
      </c>
      <c r="AR63" s="65">
        <v>36</v>
      </c>
      <c r="AU63" s="66">
        <f>+D63+F63+H63+J63+L63+N63+P63+R63+T63+V63+Z63+X63+AB63+AD63+AF63+AH63+AJ63+AL63+AN63+AP63+AR63+AT63</f>
        <v>628</v>
      </c>
      <c r="AV63" s="66">
        <f>+F63+J63+X63+AB63+AF63+AL63+AT63</f>
        <v>38</v>
      </c>
      <c r="AW63" s="6">
        <f>+D63+H63+R63+Z63</f>
        <v>150</v>
      </c>
      <c r="AX63" s="25">
        <f>+P63+AJ63+AN63+AR63</f>
        <v>87</v>
      </c>
      <c r="AY63" s="25">
        <f>+L63+N63+T63+AH63+AP63</f>
        <v>213</v>
      </c>
      <c r="AZ63" s="13">
        <f>+V63</f>
        <v>80</v>
      </c>
    </row>
    <row r="64" spans="1:52" ht="15">
      <c r="A64" s="49" t="s">
        <v>373</v>
      </c>
      <c r="B64" s="49" t="s">
        <v>8</v>
      </c>
      <c r="C64" s="23"/>
      <c r="E64" s="66"/>
      <c r="G64" s="66"/>
      <c r="I64" s="66"/>
      <c r="K64" s="29">
        <v>41</v>
      </c>
      <c r="M64" s="29" t="s">
        <v>333</v>
      </c>
      <c r="O64" s="29"/>
      <c r="Q64" s="29"/>
      <c r="S64" s="70">
        <v>36</v>
      </c>
      <c r="U64" s="70">
        <v>32</v>
      </c>
      <c r="W64" s="66">
        <v>19</v>
      </c>
      <c r="X64" s="19">
        <v>12</v>
      </c>
      <c r="Y64" s="70"/>
      <c r="AA64" s="70">
        <v>47</v>
      </c>
      <c r="AC64" s="70"/>
      <c r="AE64" s="23" t="s">
        <v>7</v>
      </c>
      <c r="AG64" s="23"/>
      <c r="AI64" s="23"/>
      <c r="AK64" s="70">
        <v>45</v>
      </c>
      <c r="AM64" s="23"/>
      <c r="AO64" s="23"/>
      <c r="AU64" s="66">
        <f>+D64+F64+H64+J64+L64+N64+P64+R64+T64+V64+Z64+X64+AB64+AD64+AF64+AH64+AJ64+AL64+AN64+AP64+AR64+AT64</f>
        <v>12</v>
      </c>
      <c r="AV64" s="66">
        <f>+F64+J64+X64+AB64+AF64+AL64+AT64</f>
        <v>12</v>
      </c>
      <c r="AW64" s="6">
        <f>+D64+H64+R64+Z64</f>
        <v>0</v>
      </c>
      <c r="AX64" s="25">
        <f>+P64+AJ64+AN64+AR64</f>
        <v>0</v>
      </c>
      <c r="AY64" s="25">
        <f>+L64+N64+T64+AH64+AP64</f>
        <v>0</v>
      </c>
      <c r="AZ64" s="13">
        <f>+V64</f>
        <v>0</v>
      </c>
    </row>
    <row r="65" spans="1:52" ht="15">
      <c r="A65" s="69" t="s">
        <v>84</v>
      </c>
      <c r="B65" s="21" t="s">
        <v>15</v>
      </c>
      <c r="C65" s="29">
        <v>57</v>
      </c>
      <c r="E65" s="66"/>
      <c r="G65" s="66"/>
      <c r="I65" s="66"/>
      <c r="K65" s="66"/>
      <c r="M65" s="66"/>
      <c r="O65" s="66"/>
      <c r="Q65" s="66"/>
      <c r="S65" s="66"/>
      <c r="U65" s="66"/>
      <c r="W65" s="66"/>
      <c r="Y65" s="66"/>
      <c r="AA65" s="66"/>
      <c r="AC65" s="66"/>
      <c r="AE65" s="66"/>
      <c r="AG65" s="66"/>
      <c r="AI65" s="66"/>
      <c r="AK65" s="66"/>
      <c r="AM65" s="66"/>
      <c r="AO65" s="66"/>
      <c r="AU65" s="66">
        <f>+D65+F65+H65+J65+L65+N65+P65+R65+T65+V65+Z65+X65+AB65+AD65+AF65+AH65+AJ65+AL65+AN65+AP65+AR65+AT65</f>
        <v>0</v>
      </c>
      <c r="AV65" s="66">
        <f>+F65+J65+X65+AB65+AF65+AL65+AT65</f>
        <v>0</v>
      </c>
      <c r="AW65" s="6">
        <f>+D65+H65+R65+Z65</f>
        <v>0</v>
      </c>
      <c r="AX65" s="25">
        <f>+P65+AJ65+AN65+AR65</f>
        <v>0</v>
      </c>
      <c r="AY65" s="25">
        <f>+L65+N65+T65+AH65+AP65</f>
        <v>0</v>
      </c>
      <c r="AZ65" s="13">
        <f>+V65</f>
        <v>0</v>
      </c>
    </row>
    <row r="66" spans="1:52" ht="15">
      <c r="A66" s="68" t="s">
        <v>41</v>
      </c>
      <c r="B66" s="73" t="s">
        <v>8</v>
      </c>
      <c r="C66" s="27">
        <v>25</v>
      </c>
      <c r="D66" s="5">
        <v>6</v>
      </c>
      <c r="E66" s="29">
        <v>49</v>
      </c>
      <c r="G66" s="66">
        <v>13</v>
      </c>
      <c r="H66" s="5">
        <v>20</v>
      </c>
      <c r="I66" s="29" t="s">
        <v>7</v>
      </c>
      <c r="K66" s="27">
        <v>28</v>
      </c>
      <c r="L66" s="5">
        <v>3</v>
      </c>
      <c r="M66" s="27">
        <v>26</v>
      </c>
      <c r="N66" s="5">
        <v>5</v>
      </c>
      <c r="O66" s="29" t="s">
        <v>333</v>
      </c>
      <c r="Q66" s="66">
        <v>16</v>
      </c>
      <c r="R66" s="5">
        <v>15</v>
      </c>
      <c r="S66" s="66">
        <v>3</v>
      </c>
      <c r="T66" s="15">
        <v>60</v>
      </c>
      <c r="U66" s="66">
        <v>18</v>
      </c>
      <c r="V66" s="15">
        <v>13</v>
      </c>
      <c r="W66" s="66"/>
      <c r="Y66" s="66"/>
      <c r="AA66" s="66"/>
      <c r="AC66" s="66"/>
      <c r="AE66" s="66"/>
      <c r="AG66" s="66">
        <v>6</v>
      </c>
      <c r="AH66" s="24">
        <v>40</v>
      </c>
      <c r="AI66" s="66">
        <v>1</v>
      </c>
      <c r="AJ66" s="24">
        <v>100</v>
      </c>
      <c r="AK66" s="66"/>
      <c r="AM66" s="66">
        <v>5</v>
      </c>
      <c r="AN66" s="24">
        <v>45</v>
      </c>
      <c r="AO66" s="66">
        <v>8</v>
      </c>
      <c r="AP66" s="47">
        <v>32</v>
      </c>
      <c r="AQ66" s="66">
        <v>3</v>
      </c>
      <c r="AR66" s="65">
        <v>60</v>
      </c>
      <c r="AU66" s="66">
        <f>+D66+F66+H66+J66+L66+N66+P66+R66+T66+V66+Z66+X66+AB66+AD66+AF66+AH66+AJ66+AL66+AN66+AP66+AR66+AT66</f>
        <v>399</v>
      </c>
      <c r="AV66" s="66">
        <f>+F66+J66+X66+AB66+AF66+AL66+AT66</f>
        <v>0</v>
      </c>
      <c r="AW66" s="6">
        <f>+D66+H66+R66+Z66</f>
        <v>41</v>
      </c>
      <c r="AX66" s="25">
        <f>+P66+AJ66+AN66+AR66</f>
        <v>205</v>
      </c>
      <c r="AY66" s="25">
        <f>+L66+N66+T66+AH66+AP66</f>
        <v>140</v>
      </c>
      <c r="AZ66" s="13">
        <f>+V66</f>
        <v>13</v>
      </c>
    </row>
    <row r="67" spans="1:52" ht="15">
      <c r="A67" s="68" t="s">
        <v>151</v>
      </c>
      <c r="B67" s="73" t="s">
        <v>113</v>
      </c>
      <c r="C67" s="23"/>
      <c r="E67" s="29" t="s">
        <v>7</v>
      </c>
      <c r="G67" s="66"/>
      <c r="I67" s="70"/>
      <c r="K67" s="70"/>
      <c r="M67" s="70"/>
      <c r="O67" s="70"/>
      <c r="Q67" s="70"/>
      <c r="S67" s="70"/>
      <c r="U67" s="70"/>
      <c r="W67" s="29" t="s">
        <v>250</v>
      </c>
      <c r="Y67" s="70"/>
      <c r="AA67" s="70"/>
      <c r="AC67" s="70"/>
      <c r="AE67" s="70"/>
      <c r="AG67" s="70"/>
      <c r="AI67" s="70"/>
      <c r="AK67" s="70"/>
      <c r="AM67" s="70"/>
      <c r="AO67" s="70"/>
      <c r="AU67" s="66">
        <f>+D67+F67+H67+J67+L67+N67+P67+R67+T67+V67+Z67+X67+AB67+AD67+AF67+AH67+AJ67+AL67+AN67+AP67+AR67+AT67</f>
        <v>0</v>
      </c>
      <c r="AV67" s="66">
        <f>+F67+J67+X67+AB67+AF67+AL67+AT67</f>
        <v>0</v>
      </c>
      <c r="AW67" s="6">
        <f>+D67+H67+R67+Z67</f>
        <v>0</v>
      </c>
      <c r="AX67" s="25">
        <f>+P67+AJ67+AN67+AR67</f>
        <v>0</v>
      </c>
      <c r="AY67" s="25">
        <f>+L67+N67+T67+AH67+AP67</f>
        <v>0</v>
      </c>
      <c r="AZ67" s="13">
        <f>+V67</f>
        <v>0</v>
      </c>
    </row>
    <row r="68" spans="1:52" ht="15">
      <c r="A68" s="49" t="s">
        <v>323</v>
      </c>
      <c r="B68" s="73" t="s">
        <v>16</v>
      </c>
      <c r="C68" s="23"/>
      <c r="E68" s="66"/>
      <c r="G68" s="29">
        <v>50</v>
      </c>
      <c r="I68" s="29">
        <v>50</v>
      </c>
      <c r="K68" s="29"/>
      <c r="M68" s="29"/>
      <c r="O68" s="29"/>
      <c r="Q68" s="29"/>
      <c r="S68" s="29"/>
      <c r="U68" s="29"/>
      <c r="W68" s="29"/>
      <c r="Y68" s="29"/>
      <c r="AA68" s="29"/>
      <c r="AC68" s="29"/>
      <c r="AE68" s="29"/>
      <c r="AG68" s="29"/>
      <c r="AI68" s="29"/>
      <c r="AK68" s="29"/>
      <c r="AM68" s="29"/>
      <c r="AO68" s="29"/>
      <c r="AU68" s="66">
        <f>+D68+F68+H68+J68+L68+N68+P68+R68+T68+V68+Z68+X68+AB68+AD68+AF68+AH68+AJ68+AL68+AN68+AP68+AR68+AT68</f>
        <v>0</v>
      </c>
      <c r="AV68" s="66">
        <f>+F68+J68+X68+AB68+AF68+AL68+AT68</f>
        <v>0</v>
      </c>
      <c r="AW68" s="6">
        <f>+D68+H68+R68+Z68</f>
        <v>0</v>
      </c>
      <c r="AX68" s="25">
        <f>+P68+AJ68+AN68+AR68</f>
        <v>0</v>
      </c>
      <c r="AY68" s="25">
        <f>+L68+N68+T68+AH68+AP68</f>
        <v>0</v>
      </c>
      <c r="AZ68" s="13">
        <f>+V68</f>
        <v>0</v>
      </c>
    </row>
    <row r="69" spans="1:52" ht="15">
      <c r="A69" s="68" t="s">
        <v>480</v>
      </c>
      <c r="B69" s="68" t="s">
        <v>8</v>
      </c>
      <c r="C69" s="23"/>
      <c r="E69" s="66"/>
      <c r="G69" s="66"/>
      <c r="I69" s="66"/>
      <c r="K69" s="66"/>
      <c r="M69" s="66"/>
      <c r="O69" s="66"/>
      <c r="Q69" s="66"/>
      <c r="S69" s="66"/>
      <c r="U69" s="66"/>
      <c r="W69" s="66"/>
      <c r="Y69" s="66"/>
      <c r="AA69" s="26" t="s">
        <v>7</v>
      </c>
      <c r="AC69" s="26"/>
      <c r="AE69" s="26"/>
      <c r="AG69" s="70"/>
      <c r="AI69" s="70"/>
      <c r="AK69" s="70"/>
      <c r="AM69" s="26"/>
      <c r="AO69" s="70"/>
      <c r="AS69" s="66">
        <v>17</v>
      </c>
      <c r="AT69" s="65">
        <v>14</v>
      </c>
      <c r="AU69" s="66">
        <f>+D69+F69+H69+J69+L69+N69+P69+R69+T69+V69+Z69+X69+AB69+AD69+AF69+AH69+AJ69+AL69+AN69+AP69+AR69+AT69</f>
        <v>14</v>
      </c>
      <c r="AV69" s="66">
        <f>+F69+J69+X69+AB69+AF69+AL69+AT69</f>
        <v>14</v>
      </c>
      <c r="AW69" s="6">
        <f>+D69+H69+R69+Z69</f>
        <v>0</v>
      </c>
      <c r="AX69" s="25">
        <f>+P69+AJ69+AN69+AR69</f>
        <v>0</v>
      </c>
      <c r="AY69" s="25">
        <f>+L69+N69+T69+AH69+AP69</f>
        <v>0</v>
      </c>
      <c r="AZ69" s="13">
        <f>+V69</f>
        <v>0</v>
      </c>
    </row>
    <row r="70" spans="1:52" ht="15">
      <c r="A70" s="22" t="s">
        <v>75</v>
      </c>
      <c r="B70" s="73" t="s">
        <v>3</v>
      </c>
      <c r="C70" s="29" t="s">
        <v>7</v>
      </c>
      <c r="E70" s="29">
        <v>34</v>
      </c>
      <c r="G70" s="66"/>
      <c r="I70" s="66">
        <v>9</v>
      </c>
      <c r="J70" s="5">
        <v>29</v>
      </c>
      <c r="K70" s="66"/>
      <c r="M70" s="66"/>
      <c r="O70" s="66"/>
      <c r="Q70" s="66"/>
      <c r="S70" s="25"/>
      <c r="U70" s="66"/>
      <c r="W70" s="29" t="s">
        <v>7</v>
      </c>
      <c r="Y70" s="66"/>
      <c r="AA70" s="66">
        <v>11</v>
      </c>
      <c r="AB70" s="24">
        <v>24</v>
      </c>
      <c r="AC70" s="66"/>
      <c r="AE70" s="66" t="s">
        <v>19</v>
      </c>
      <c r="AG70" s="66"/>
      <c r="AI70" s="66"/>
      <c r="AK70" s="66">
        <v>10</v>
      </c>
      <c r="AL70" s="24">
        <v>26</v>
      </c>
      <c r="AM70" s="66"/>
      <c r="AO70" s="66"/>
      <c r="AS70" s="66">
        <v>11</v>
      </c>
      <c r="AT70" s="65">
        <v>24</v>
      </c>
      <c r="AU70" s="66">
        <f>+D70+F70+H70+J70+L70+N70+P70+R70+T70+V70+Z70+X70+AB70+AD70+AF70+AH70+AJ70+AL70+AN70+AP70+AR70+AT70</f>
        <v>103</v>
      </c>
      <c r="AV70" s="66">
        <f>+F70+J70+X70+AB70+AF70+AL70+AT70</f>
        <v>103</v>
      </c>
      <c r="AW70" s="6">
        <f>+D70+H70+R70+Z70</f>
        <v>0</v>
      </c>
      <c r="AX70" s="25">
        <f>+P70+AJ70+AN70+AR70</f>
        <v>0</v>
      </c>
      <c r="AY70" s="25">
        <f>+L70+N70+T70+AH70+AP70</f>
        <v>0</v>
      </c>
      <c r="AZ70" s="13">
        <f>+V70</f>
        <v>0</v>
      </c>
    </row>
    <row r="71" spans="1:52" ht="15">
      <c r="A71" s="68" t="s">
        <v>82</v>
      </c>
      <c r="B71" s="73" t="s">
        <v>16</v>
      </c>
      <c r="C71" s="29">
        <v>46</v>
      </c>
      <c r="E71" s="29" t="s">
        <v>7</v>
      </c>
      <c r="G71" s="66"/>
      <c r="I71" s="25"/>
      <c r="K71" s="66"/>
      <c r="M71" s="66"/>
      <c r="O71" s="66"/>
      <c r="Q71" s="70">
        <v>60</v>
      </c>
      <c r="S71" s="70"/>
      <c r="U71" s="70"/>
      <c r="W71" s="29" t="s">
        <v>7</v>
      </c>
      <c r="Y71" s="70" t="s">
        <v>7</v>
      </c>
      <c r="AA71" s="70" t="s">
        <v>7</v>
      </c>
      <c r="AC71" s="70"/>
      <c r="AE71" s="70"/>
      <c r="AG71" s="70"/>
      <c r="AI71" s="70"/>
      <c r="AK71" s="70"/>
      <c r="AM71" s="70"/>
      <c r="AO71" s="70"/>
      <c r="AU71" s="66">
        <f>+D71+F71+H71+J71+L71+N71+P71+R71+T71+V71+Z71+X71+AB71+AD71+AF71+AH71+AJ71+AL71+AN71+AP71+AR71+AT71</f>
        <v>0</v>
      </c>
      <c r="AV71" s="66">
        <f>+F71+J71+X71+AB71+AF71+AL71+AT71</f>
        <v>0</v>
      </c>
      <c r="AW71" s="6">
        <f>+D71+H71+R71+Z71</f>
        <v>0</v>
      </c>
      <c r="AX71" s="25">
        <f>+P71+AJ71+AN71+AR71</f>
        <v>0</v>
      </c>
      <c r="AY71" s="25">
        <f>+L71+N71+T71+AH71+AP71</f>
        <v>0</v>
      </c>
      <c r="AZ71" s="13">
        <f>+V71</f>
        <v>0</v>
      </c>
    </row>
    <row r="72" spans="1:52" ht="15">
      <c r="A72" s="68" t="s">
        <v>65</v>
      </c>
      <c r="B72" s="73" t="s">
        <v>3</v>
      </c>
      <c r="C72" s="27">
        <v>24</v>
      </c>
      <c r="D72" s="5">
        <v>7</v>
      </c>
      <c r="E72" s="25"/>
      <c r="G72" s="25">
        <v>19</v>
      </c>
      <c r="H72" s="5">
        <v>12</v>
      </c>
      <c r="I72" s="70"/>
      <c r="K72" s="70"/>
      <c r="M72" s="70"/>
      <c r="O72" s="70"/>
      <c r="Q72" s="70" t="s">
        <v>7</v>
      </c>
      <c r="S72" s="70"/>
      <c r="U72" s="70"/>
      <c r="W72" s="70"/>
      <c r="Y72" s="70">
        <v>38</v>
      </c>
      <c r="AA72" s="70"/>
      <c r="AC72" s="70"/>
      <c r="AE72" s="70"/>
      <c r="AG72" s="70"/>
      <c r="AI72" s="70"/>
      <c r="AK72" s="70">
        <v>38</v>
      </c>
      <c r="AM72" s="70"/>
      <c r="AO72" s="70"/>
      <c r="AS72" s="23" t="s">
        <v>250</v>
      </c>
      <c r="AU72" s="66">
        <f>+D72+F72+H72+J72+L72+N72+P72+R72+T72+V72+Z72+X72+AB72+AD72+AF72+AH72+AJ72+AL72+AN72+AP72+AR72+AT72</f>
        <v>19</v>
      </c>
      <c r="AV72" s="66">
        <f>+F72+J72+X72+AB72+AF72+AL72+AT72</f>
        <v>0</v>
      </c>
      <c r="AW72" s="25">
        <f>+D72+H72+R72+Z72</f>
        <v>19</v>
      </c>
      <c r="AX72" s="25">
        <f>+P72+AJ72+AN72+AR72</f>
        <v>0</v>
      </c>
      <c r="AY72" s="25">
        <f>+L72+N72+T72+AH72+AP72</f>
        <v>0</v>
      </c>
      <c r="AZ72" s="28">
        <f>+V72</f>
        <v>0</v>
      </c>
    </row>
    <row r="73" spans="1:52" s="64" customFormat="1" ht="15">
      <c r="A73" s="69" t="s">
        <v>604</v>
      </c>
      <c r="B73" s="73" t="s">
        <v>605</v>
      </c>
      <c r="C73" s="27"/>
      <c r="D73" s="65"/>
      <c r="E73" s="66"/>
      <c r="F73" s="65"/>
      <c r="G73" s="66"/>
      <c r="H73" s="65"/>
      <c r="I73" s="70"/>
      <c r="J73" s="65"/>
      <c r="K73" s="70"/>
      <c r="L73" s="65"/>
      <c r="M73" s="70"/>
      <c r="N73" s="65"/>
      <c r="O73" s="70"/>
      <c r="P73" s="65"/>
      <c r="Q73" s="70"/>
      <c r="R73" s="65"/>
      <c r="S73" s="70"/>
      <c r="T73" s="65"/>
      <c r="U73" s="70"/>
      <c r="V73" s="65"/>
      <c r="W73" s="70"/>
      <c r="X73" s="65"/>
      <c r="Y73" s="70"/>
      <c r="Z73" s="65"/>
      <c r="AA73" s="70"/>
      <c r="AB73" s="65"/>
      <c r="AC73" s="70"/>
      <c r="AD73" s="65"/>
      <c r="AE73" s="70"/>
      <c r="AF73" s="65"/>
      <c r="AG73" s="70"/>
      <c r="AH73" s="65"/>
      <c r="AI73" s="70"/>
      <c r="AJ73" s="65"/>
      <c r="AK73" s="70"/>
      <c r="AL73" s="65"/>
      <c r="AM73" s="70"/>
      <c r="AN73" s="65"/>
      <c r="AO73" s="70"/>
      <c r="AP73" s="65"/>
      <c r="AQ73" s="66" t="s">
        <v>333</v>
      </c>
      <c r="AR73" s="65"/>
      <c r="AS73" s="66"/>
      <c r="AT73" s="65"/>
      <c r="AU73" s="66">
        <f>+D73+F73+H73+J73+L73+N73+P73+R73+T73+V73+Z73+X73+AB73+AD73+AF73+AH73+AJ73+AL73+AN73+AP73+AR73+AT73</f>
        <v>0</v>
      </c>
      <c r="AV73" s="66">
        <f>+F73+J73+X73+AB73+AF73+AL73+AT73</f>
        <v>0</v>
      </c>
      <c r="AW73" s="66">
        <f>+D73+H73+R73+Z73</f>
        <v>0</v>
      </c>
      <c r="AX73" s="66">
        <f>+P73+AJ73+AN73+AR73</f>
        <v>0</v>
      </c>
      <c r="AY73" s="66">
        <f>+L73+N73+T73+AH73+AP73</f>
        <v>0</v>
      </c>
      <c r="AZ73" s="28">
        <f>+V73</f>
        <v>0</v>
      </c>
    </row>
    <row r="74" spans="1:52" ht="15">
      <c r="A74" s="68" t="s">
        <v>85</v>
      </c>
      <c r="B74" s="73" t="s">
        <v>8</v>
      </c>
      <c r="C74" s="29">
        <v>55</v>
      </c>
      <c r="E74" s="29">
        <v>42</v>
      </c>
      <c r="G74" s="25"/>
      <c r="I74" s="66">
        <v>18</v>
      </c>
      <c r="J74" s="5">
        <v>13</v>
      </c>
      <c r="K74" s="66"/>
      <c r="M74" s="66"/>
      <c r="O74" s="66"/>
      <c r="Q74" s="66"/>
      <c r="S74" s="66"/>
      <c r="U74" s="66">
        <v>21</v>
      </c>
      <c r="V74" s="15">
        <v>10</v>
      </c>
      <c r="W74" s="66">
        <v>18</v>
      </c>
      <c r="X74" s="19">
        <v>13</v>
      </c>
      <c r="Y74" s="66"/>
      <c r="AA74" s="70">
        <v>48</v>
      </c>
      <c r="AC74" s="70"/>
      <c r="AE74" s="70" t="s">
        <v>7</v>
      </c>
      <c r="AG74" s="70"/>
      <c r="AI74" s="70"/>
      <c r="AK74" s="70">
        <v>40</v>
      </c>
      <c r="AM74" s="70"/>
      <c r="AO74" s="70"/>
      <c r="AS74" s="70" t="s">
        <v>7</v>
      </c>
      <c r="AU74" s="66">
        <f>+D74+F74+H74+J74+L74+N74+P74+R74+T74+V74+Z74+X74+AB74+AD74+AF74+AH74+AJ74+AL74+AN74+AP74+AR74+AT74</f>
        <v>36</v>
      </c>
      <c r="AV74" s="66">
        <f>+F74+J74+X74+AB74+AF74+AL74+AT74</f>
        <v>26</v>
      </c>
      <c r="AW74" s="25">
        <f>+D74+H74+R74+Z74</f>
        <v>0</v>
      </c>
      <c r="AX74" s="25">
        <f>+P74+AJ74+AN74+AR74</f>
        <v>0</v>
      </c>
      <c r="AY74" s="25">
        <f>+L74+N74+T74+AH74+AP74</f>
        <v>0</v>
      </c>
      <c r="AZ74" s="28">
        <f>+V74</f>
        <v>10</v>
      </c>
    </row>
    <row r="75" spans="1:52" ht="15">
      <c r="A75" s="68" t="s">
        <v>56</v>
      </c>
      <c r="B75" s="73" t="s">
        <v>5</v>
      </c>
      <c r="C75" s="29">
        <v>32</v>
      </c>
      <c r="E75" s="27">
        <v>5</v>
      </c>
      <c r="F75" s="5">
        <v>45</v>
      </c>
      <c r="G75" s="66">
        <v>7</v>
      </c>
      <c r="H75" s="5">
        <v>36</v>
      </c>
      <c r="I75" s="66">
        <v>5</v>
      </c>
      <c r="J75" s="5">
        <v>45</v>
      </c>
      <c r="K75" s="66"/>
      <c r="M75" s="66"/>
      <c r="O75" s="66"/>
      <c r="Q75" s="70">
        <v>34</v>
      </c>
      <c r="S75" s="70"/>
      <c r="U75" s="66">
        <v>3</v>
      </c>
      <c r="V75" s="15">
        <v>60</v>
      </c>
      <c r="W75" s="66">
        <v>6</v>
      </c>
      <c r="X75" s="19">
        <v>40</v>
      </c>
      <c r="Y75" s="70">
        <v>35</v>
      </c>
      <c r="AA75" s="70" t="s">
        <v>7</v>
      </c>
      <c r="AC75" s="70"/>
      <c r="AE75" s="66">
        <v>23</v>
      </c>
      <c r="AF75" s="24">
        <v>8</v>
      </c>
      <c r="AG75" s="66"/>
      <c r="AI75" s="66">
        <v>5</v>
      </c>
      <c r="AJ75" s="24">
        <v>45</v>
      </c>
      <c r="AK75" s="70" t="s">
        <v>7</v>
      </c>
      <c r="AM75" s="66">
        <v>10</v>
      </c>
      <c r="AN75" s="24">
        <v>26</v>
      </c>
      <c r="AO75" s="66"/>
      <c r="AQ75" s="66" t="s">
        <v>333</v>
      </c>
      <c r="AS75" s="66" t="s">
        <v>19</v>
      </c>
      <c r="AU75" s="66">
        <f>+D75+F75+H75+J75+L75+N75+P75+R75+T75+V75+Z75+X75+AB75+AD75+AF75+AH75+AJ75+AL75+AN75+AP75+AR75+AT75</f>
        <v>305</v>
      </c>
      <c r="AV75" s="66">
        <f>+F75+J75+X75+AB75+AF75+AL75+AT75</f>
        <v>138</v>
      </c>
      <c r="AW75" s="6">
        <f>+D75+H75+R75+Z75</f>
        <v>36</v>
      </c>
      <c r="AX75" s="25">
        <f>+P75+AJ75+AN75+AR75</f>
        <v>71</v>
      </c>
      <c r="AY75" s="25">
        <f>+L75+N75+T75+AH75+AP75</f>
        <v>0</v>
      </c>
      <c r="AZ75" s="13">
        <f>+V75</f>
        <v>60</v>
      </c>
    </row>
    <row r="76" spans="1:52" ht="15">
      <c r="A76" s="49" t="s">
        <v>511</v>
      </c>
      <c r="B76" s="68" t="s">
        <v>5</v>
      </c>
      <c r="C76" s="23"/>
      <c r="E76" s="66"/>
      <c r="G76" s="66"/>
      <c r="I76" s="66"/>
      <c r="K76" s="66"/>
      <c r="M76" s="66"/>
      <c r="O76" s="66"/>
      <c r="Q76" s="66"/>
      <c r="S76" s="66"/>
      <c r="U76" s="66"/>
      <c r="W76" s="66"/>
      <c r="Y76" s="66"/>
      <c r="AA76" s="66"/>
      <c r="AC76" s="66"/>
      <c r="AE76" s="26" t="s">
        <v>7</v>
      </c>
      <c r="AG76" s="26"/>
      <c r="AI76" s="26"/>
      <c r="AK76" s="26" t="s">
        <v>7</v>
      </c>
      <c r="AM76" s="26"/>
      <c r="AO76" s="26"/>
      <c r="AU76" s="66">
        <f>+D76+F76+H76+J76+L76+N76+P76+R76+T76+V76+Z76+X76+AB76+AD76+AF76+AH76+AJ76+AL76+AN76+AP76+AR76+AT76</f>
        <v>0</v>
      </c>
      <c r="AV76" s="66">
        <f>+F76+J76+X76+AB76+AF76+AL76+AT76</f>
        <v>0</v>
      </c>
      <c r="AW76" s="6">
        <f>+D76+H76+R76+Z76</f>
        <v>0</v>
      </c>
      <c r="AX76" s="25">
        <f>+P76+AJ76+AN76+AR76</f>
        <v>0</v>
      </c>
      <c r="AY76" s="25">
        <f>+L76+N76+T76+AH76+AP76</f>
        <v>0</v>
      </c>
      <c r="AZ76" s="13">
        <f>+V76</f>
        <v>0</v>
      </c>
    </row>
    <row r="77" spans="1:52" ht="15">
      <c r="A77" s="68" t="s">
        <v>22</v>
      </c>
      <c r="B77" s="73" t="s">
        <v>13</v>
      </c>
      <c r="C77" s="27">
        <v>2</v>
      </c>
      <c r="D77" s="5">
        <v>80</v>
      </c>
      <c r="E77" s="27">
        <v>25</v>
      </c>
      <c r="F77" s="5">
        <v>6</v>
      </c>
      <c r="G77" s="25">
        <v>3</v>
      </c>
      <c r="H77" s="5">
        <v>60</v>
      </c>
      <c r="I77" s="66">
        <v>13</v>
      </c>
      <c r="J77" s="5">
        <v>20</v>
      </c>
      <c r="K77" s="66"/>
      <c r="M77" s="66"/>
      <c r="O77" s="66"/>
      <c r="Q77" s="66" t="s">
        <v>19</v>
      </c>
      <c r="S77" s="66"/>
      <c r="U77" s="66"/>
      <c r="W77" s="66">
        <v>13</v>
      </c>
      <c r="X77" s="19">
        <v>20</v>
      </c>
      <c r="Y77" s="66">
        <v>3</v>
      </c>
      <c r="Z77" s="17">
        <v>60</v>
      </c>
      <c r="AA77" s="70" t="s">
        <v>354</v>
      </c>
      <c r="AC77" s="70"/>
      <c r="AE77" s="70"/>
      <c r="AG77" s="70"/>
      <c r="AI77" s="70"/>
      <c r="AK77" s="66">
        <v>17</v>
      </c>
      <c r="AL77" s="24">
        <v>14</v>
      </c>
      <c r="AM77" s="70"/>
      <c r="AO77" s="70"/>
      <c r="AU77" s="66">
        <f>+D77+F77+H77+J77+L77+N77+P77+R77+T77+V77+Z77+X77+AB77+AD77+AF77+AH77+AJ77+AL77+AN77+AP77+AR77+AT77</f>
        <v>260</v>
      </c>
      <c r="AV77" s="66">
        <f>+F77+J77+X77+AB77+AF77+AL77+AT77</f>
        <v>60</v>
      </c>
      <c r="AW77" s="6">
        <f>+D77+H77+R77+Z77</f>
        <v>200</v>
      </c>
      <c r="AX77" s="25">
        <f>+P77+AJ77+AN77+AR77</f>
        <v>0</v>
      </c>
      <c r="AY77" s="25">
        <f>+L77+N77+T77+AH77+AP77</f>
        <v>0</v>
      </c>
      <c r="AZ77" s="13">
        <f>+V77</f>
        <v>0</v>
      </c>
    </row>
    <row r="78" spans="1:52" ht="15">
      <c r="A78" s="69" t="s">
        <v>484</v>
      </c>
      <c r="B78" s="68" t="s">
        <v>13</v>
      </c>
      <c r="C78" s="23"/>
      <c r="E78" s="66"/>
      <c r="G78" s="66"/>
      <c r="I78" s="25"/>
      <c r="K78" s="66"/>
      <c r="M78" s="66"/>
      <c r="O78" s="66"/>
      <c r="Q78" s="66"/>
      <c r="S78" s="66"/>
      <c r="U78" s="66"/>
      <c r="W78" s="66"/>
      <c r="Y78" s="66"/>
      <c r="AA78" s="70" t="s">
        <v>7</v>
      </c>
      <c r="AC78" s="70"/>
      <c r="AE78" s="70"/>
      <c r="AG78" s="70"/>
      <c r="AI78" s="70"/>
      <c r="AK78" s="70"/>
      <c r="AM78" s="70"/>
      <c r="AO78" s="70"/>
      <c r="AU78" s="66">
        <f>+D78+F78+H78+J78+L78+N78+P78+R78+T78+V78+Z78+X78+AB78+AD78+AF78+AH78+AJ78+AL78+AN78+AP78+AR78+AT78</f>
        <v>0</v>
      </c>
      <c r="AV78" s="66">
        <f>+F78+J78+X78+AB78+AF78+AL78+AT78</f>
        <v>0</v>
      </c>
      <c r="AW78" s="6">
        <f>+D78+H78+R78+Z78</f>
        <v>0</v>
      </c>
      <c r="AX78" s="25">
        <f>+P78+AJ78+AN78+AR78</f>
        <v>0</v>
      </c>
      <c r="AY78" s="25">
        <f>+L78+N78+T78+AH78+AP78</f>
        <v>0</v>
      </c>
      <c r="AZ78" s="13">
        <f>+V78</f>
        <v>0</v>
      </c>
    </row>
    <row r="79" spans="1:52" ht="15">
      <c r="A79" s="69" t="s">
        <v>438</v>
      </c>
      <c r="B79" s="49" t="s">
        <v>13</v>
      </c>
      <c r="C79" s="23"/>
      <c r="E79" s="66"/>
      <c r="G79" s="66"/>
      <c r="I79" s="66"/>
      <c r="K79" s="66"/>
      <c r="M79" s="66"/>
      <c r="O79" s="66"/>
      <c r="Q79" s="70">
        <v>43</v>
      </c>
      <c r="S79" s="70"/>
      <c r="U79" s="70"/>
      <c r="W79" s="70"/>
      <c r="Y79" s="70" t="s">
        <v>7</v>
      </c>
      <c r="AA79" s="70"/>
      <c r="AC79" s="70"/>
      <c r="AE79" s="70"/>
      <c r="AG79" s="70"/>
      <c r="AI79" s="70"/>
      <c r="AK79" s="70"/>
      <c r="AM79" s="70"/>
      <c r="AO79" s="70"/>
      <c r="AU79" s="66">
        <f>+D79+F79+H79+J79+L79+N79+P79+R79+T79+V79+Z79+X79+AB79+AD79+AF79+AH79+AJ79+AL79+AN79+AP79+AR79+AT79</f>
        <v>0</v>
      </c>
      <c r="AV79" s="66">
        <f>+F79+J79+X79+AB79+AF79+AL79+AT79</f>
        <v>0</v>
      </c>
      <c r="AW79" s="6">
        <f>+D79+H79+R79+Z79</f>
        <v>0</v>
      </c>
      <c r="AX79" s="25">
        <f>+P79+AJ79+AN79+AR79</f>
        <v>0</v>
      </c>
      <c r="AY79" s="25">
        <f>+L79+N79+T79+AH79+AP79</f>
        <v>0</v>
      </c>
      <c r="AZ79" s="13">
        <f>+V79</f>
        <v>0</v>
      </c>
    </row>
    <row r="80" spans="1:52" ht="15">
      <c r="A80" s="30" t="s">
        <v>342</v>
      </c>
      <c r="B80" s="21" t="s">
        <v>2</v>
      </c>
      <c r="C80" s="23"/>
      <c r="E80" s="66"/>
      <c r="G80" s="66"/>
      <c r="I80" s="29" t="s">
        <v>7</v>
      </c>
      <c r="K80" s="29"/>
      <c r="M80" s="29"/>
      <c r="O80" s="29"/>
      <c r="Q80" s="29"/>
      <c r="S80" s="29"/>
      <c r="U80" s="29"/>
      <c r="W80" s="29"/>
      <c r="Y80" s="29"/>
      <c r="AA80" s="29"/>
      <c r="AC80" s="29"/>
      <c r="AE80" s="29"/>
      <c r="AG80" s="29"/>
      <c r="AI80" s="29"/>
      <c r="AK80" s="29"/>
      <c r="AM80" s="29"/>
      <c r="AO80" s="29"/>
      <c r="AU80" s="66">
        <f>+D80+F80+H80+J80+L80+N80+P80+R80+T80+V80+Z80+X80+AB80+AD80+AF80+AH80+AJ80+AL80+AN80+AP80+AR80+AT80</f>
        <v>0</v>
      </c>
      <c r="AV80" s="66">
        <f>+F80+J80+X80+AB80+AF80+AL80+AT80</f>
        <v>0</v>
      </c>
      <c r="AW80" s="6">
        <f>+D80+H80+R80+Z80</f>
        <v>0</v>
      </c>
      <c r="AX80" s="25">
        <f>+P80+AJ80+AN80+AR80</f>
        <v>0</v>
      </c>
      <c r="AY80" s="25">
        <f>+L80+N80+T80+AH80+AP80</f>
        <v>0</v>
      </c>
      <c r="AZ80" s="13">
        <f>+V80</f>
        <v>0</v>
      </c>
    </row>
    <row r="81" spans="1:52" ht="15">
      <c r="A81" s="73" t="s">
        <v>131</v>
      </c>
      <c r="B81" s="73" t="s">
        <v>13</v>
      </c>
      <c r="C81" s="23"/>
      <c r="E81" s="27">
        <v>23</v>
      </c>
      <c r="F81" s="5">
        <v>8</v>
      </c>
      <c r="G81" s="66"/>
      <c r="I81" s="29" t="s">
        <v>354</v>
      </c>
      <c r="K81" s="29"/>
      <c r="M81" s="29"/>
      <c r="O81" s="29"/>
      <c r="Q81" s="29"/>
      <c r="S81" s="29"/>
      <c r="U81" s="29"/>
      <c r="W81" s="29"/>
      <c r="Y81" s="29"/>
      <c r="AA81" s="70">
        <v>39</v>
      </c>
      <c r="AC81" s="70"/>
      <c r="AE81" s="70" t="s">
        <v>7</v>
      </c>
      <c r="AG81" s="70"/>
      <c r="AI81" s="70"/>
      <c r="AK81" s="70"/>
      <c r="AM81" s="70"/>
      <c r="AO81" s="70"/>
      <c r="AS81" s="70">
        <v>35</v>
      </c>
      <c r="AU81" s="66">
        <f>+D81+F81+H81+J81+L81+N81+P81+R81+T81+V81+Z81+X81+AB81+AD81+AF81+AH81+AJ81+AL81+AN81+AP81+AR81+AT81</f>
        <v>8</v>
      </c>
      <c r="AV81" s="66">
        <f>+F81+J81+X81+AB81+AF81+AL81+AT81</f>
        <v>8</v>
      </c>
      <c r="AW81" s="6">
        <f>+D81+H81+R81+Z81</f>
        <v>0</v>
      </c>
      <c r="AX81" s="25">
        <f>+P81+AJ81+AN81+AR81</f>
        <v>0</v>
      </c>
      <c r="AY81" s="25">
        <f>+L81+N81+T81+AH81+AP81</f>
        <v>0</v>
      </c>
      <c r="AZ81" s="13">
        <f>+V81</f>
        <v>0</v>
      </c>
    </row>
    <row r="82" spans="1:52" ht="15">
      <c r="A82" s="49" t="s">
        <v>515</v>
      </c>
      <c r="B82" s="68" t="s">
        <v>508</v>
      </c>
      <c r="C82" s="23"/>
      <c r="E82" s="66"/>
      <c r="G82" s="66"/>
      <c r="I82" s="66"/>
      <c r="K82" s="66"/>
      <c r="M82" s="66"/>
      <c r="O82" s="66"/>
      <c r="Q82" s="66"/>
      <c r="S82" s="66"/>
      <c r="U82" s="66"/>
      <c r="W82" s="66"/>
      <c r="Y82" s="66"/>
      <c r="AE82" s="70" t="s">
        <v>7</v>
      </c>
      <c r="AG82" s="70"/>
      <c r="AI82" s="70"/>
      <c r="AK82" s="70"/>
      <c r="AM82" s="70"/>
      <c r="AO82" s="70"/>
      <c r="AU82" s="66">
        <f>+D82+F82+H82+J82+L82+N82+P82+R82+T82+V82+Z82+X82+AB82+AD82+AF82+AH82+AJ82+AL82+AN82+AP82+AR82+AT82</f>
        <v>0</v>
      </c>
      <c r="AV82" s="66">
        <f>+F82+J82+X82+AB82+AF82+AL82+AT82</f>
        <v>0</v>
      </c>
      <c r="AW82" s="6">
        <f>+D82+H82+R82+Z82</f>
        <v>0</v>
      </c>
      <c r="AX82" s="25">
        <f>+P82+AJ82+AN82+AR82</f>
        <v>0</v>
      </c>
      <c r="AY82" s="25">
        <f>+L82+N82+T82+AH82+AP82</f>
        <v>0</v>
      </c>
      <c r="AZ82" s="13">
        <f>+V82</f>
        <v>0</v>
      </c>
    </row>
    <row r="83" spans="1:52" ht="15">
      <c r="A83" s="30" t="s">
        <v>341</v>
      </c>
      <c r="B83" s="73" t="s">
        <v>9</v>
      </c>
      <c r="C83" s="23"/>
      <c r="E83" s="66"/>
      <c r="G83" s="25"/>
      <c r="I83" s="29" t="s">
        <v>7</v>
      </c>
      <c r="K83" s="29"/>
      <c r="M83" s="29"/>
      <c r="O83" s="29"/>
      <c r="Q83" s="29"/>
      <c r="S83" s="29"/>
      <c r="U83" s="29"/>
      <c r="W83" s="29"/>
      <c r="Y83" s="29"/>
      <c r="AA83" s="29"/>
      <c r="AC83" s="29"/>
      <c r="AE83" s="29"/>
      <c r="AG83" s="29"/>
      <c r="AI83" s="29"/>
      <c r="AK83" s="29"/>
      <c r="AM83" s="29"/>
      <c r="AO83" s="29"/>
      <c r="AU83" s="66">
        <f>+D83+F83+H83+J83+L83+N83+P83+R83+T83+V83+Z83+X83+AB83+AD83+AF83+AH83+AJ83+AL83+AN83+AP83+AR83+AT83</f>
        <v>0</v>
      </c>
      <c r="AV83" s="66">
        <f>+F83+J83+X83+AB83+AF83+AL83+AT83</f>
        <v>0</v>
      </c>
      <c r="AW83" s="6">
        <f>+D83+H83+R83+Z83</f>
        <v>0</v>
      </c>
      <c r="AX83" s="25">
        <f>+P83+AJ83+AN83+AR83</f>
        <v>0</v>
      </c>
      <c r="AY83" s="25">
        <f>+L83+N83+T83+AH83+AP83</f>
        <v>0</v>
      </c>
      <c r="AZ83" s="13">
        <f>+V83</f>
        <v>0</v>
      </c>
    </row>
    <row r="84" spans="1:52" ht="15">
      <c r="A84" s="30" t="s">
        <v>361</v>
      </c>
      <c r="B84" s="49" t="s">
        <v>9</v>
      </c>
      <c r="C84" s="23"/>
      <c r="E84" s="66"/>
      <c r="G84" s="66"/>
      <c r="I84" s="25"/>
      <c r="K84" s="29" t="s">
        <v>333</v>
      </c>
      <c r="M84" s="29">
        <v>45</v>
      </c>
      <c r="O84" s="29"/>
      <c r="Q84" s="29"/>
      <c r="S84" s="29"/>
      <c r="U84" s="29"/>
      <c r="W84" s="29"/>
      <c r="Y84" s="29"/>
      <c r="AA84" s="29"/>
      <c r="AC84" s="29"/>
      <c r="AE84" s="29"/>
      <c r="AG84" s="29"/>
      <c r="AI84" s="29"/>
      <c r="AK84" s="29"/>
      <c r="AM84" s="29"/>
      <c r="AO84" s="29"/>
      <c r="AU84" s="66">
        <f>+D84+F84+H84+J84+L84+N84+P84+R84+T84+V84+Z84+X84+AB84+AD84+AF84+AH84+AJ84+AL84+AN84+AP84+AR84+AT84</f>
        <v>0</v>
      </c>
      <c r="AV84" s="66">
        <f>+F84+J84+X84+AB84+AF84+AL84+AT84</f>
        <v>0</v>
      </c>
      <c r="AW84" s="6">
        <f>+D84+H84+R84+Z84</f>
        <v>0</v>
      </c>
      <c r="AX84" s="25">
        <f>+P84+AJ84+AN84+AR84</f>
        <v>0</v>
      </c>
      <c r="AY84" s="25">
        <f>+L84+N84+T84+AH84+AP84</f>
        <v>0</v>
      </c>
      <c r="AZ84" s="13">
        <f>+V84</f>
        <v>0</v>
      </c>
    </row>
    <row r="85" spans="1:52" ht="15">
      <c r="A85" s="68" t="s">
        <v>51</v>
      </c>
      <c r="B85" s="73" t="s">
        <v>1</v>
      </c>
      <c r="C85" s="29" t="s">
        <v>7</v>
      </c>
      <c r="E85" s="66"/>
      <c r="G85" s="66"/>
      <c r="I85" s="70"/>
      <c r="K85" s="27">
        <v>16</v>
      </c>
      <c r="L85" s="5">
        <v>15</v>
      </c>
      <c r="M85" s="27">
        <v>20</v>
      </c>
      <c r="N85" s="5">
        <v>11</v>
      </c>
      <c r="O85" s="29" t="s">
        <v>333</v>
      </c>
      <c r="Q85" s="70" t="s">
        <v>354</v>
      </c>
      <c r="S85" s="66">
        <v>5</v>
      </c>
      <c r="T85" s="15">
        <v>45</v>
      </c>
      <c r="U85" s="66"/>
      <c r="W85" s="66"/>
      <c r="Y85" s="66"/>
      <c r="AA85" s="66"/>
      <c r="AC85" s="66"/>
      <c r="AE85" s="66"/>
      <c r="AG85" s="66">
        <v>26</v>
      </c>
      <c r="AH85" s="24">
        <v>5</v>
      </c>
      <c r="AI85" s="66">
        <v>19</v>
      </c>
      <c r="AJ85" s="24">
        <v>12</v>
      </c>
      <c r="AK85" s="66"/>
      <c r="AM85" s="70">
        <v>33</v>
      </c>
      <c r="AO85" s="66">
        <v>18</v>
      </c>
      <c r="AP85" s="47">
        <v>13</v>
      </c>
      <c r="AQ85" s="66">
        <v>16</v>
      </c>
      <c r="AR85" s="65">
        <v>15</v>
      </c>
      <c r="AU85" s="66">
        <f>+D85+F85+H85+J85+L85+N85+P85+R85+T85+V85+Z85+X85+AB85+AD85+AF85+AH85+AJ85+AL85+AN85+AP85+AR85+AT85</f>
        <v>116</v>
      </c>
      <c r="AV85" s="66">
        <f>+F85+J85+X85+AB85+AF85+AL85+AT85</f>
        <v>0</v>
      </c>
      <c r="AW85" s="6">
        <f>+D85+H85+R85+Z85</f>
        <v>0</v>
      </c>
      <c r="AX85" s="25">
        <f>+P85+AJ85+AN85+AR85</f>
        <v>27</v>
      </c>
      <c r="AY85" s="25">
        <f>+L85+N85+T85+AH85+AP85</f>
        <v>89</v>
      </c>
      <c r="AZ85" s="13">
        <f>+V85</f>
        <v>0</v>
      </c>
    </row>
    <row r="86" spans="1:52" ht="15">
      <c r="A86" s="49" t="s">
        <v>382</v>
      </c>
      <c r="B86" s="49" t="s">
        <v>9</v>
      </c>
      <c r="C86" s="23"/>
      <c r="E86" s="66"/>
      <c r="G86" s="66"/>
      <c r="I86" s="66"/>
      <c r="K86" s="29">
        <v>39</v>
      </c>
      <c r="M86" s="29">
        <v>43</v>
      </c>
      <c r="O86" s="29">
        <v>33</v>
      </c>
      <c r="Q86" s="70">
        <v>37</v>
      </c>
      <c r="S86" s="66">
        <v>13</v>
      </c>
      <c r="T86" s="15">
        <v>20</v>
      </c>
      <c r="U86" s="66"/>
      <c r="W86" s="66"/>
      <c r="Y86" s="66"/>
      <c r="AA86" s="66"/>
      <c r="AC86" s="66"/>
      <c r="AE86" s="66"/>
      <c r="AG86" s="66">
        <v>15</v>
      </c>
      <c r="AH86" s="24">
        <v>16</v>
      </c>
      <c r="AI86" s="66">
        <v>9</v>
      </c>
      <c r="AJ86" s="24">
        <v>29</v>
      </c>
      <c r="AK86" s="66"/>
      <c r="AM86" s="66">
        <v>22</v>
      </c>
      <c r="AN86" s="24">
        <v>9</v>
      </c>
      <c r="AO86" s="66">
        <v>24</v>
      </c>
      <c r="AP86" s="47">
        <v>7</v>
      </c>
      <c r="AQ86" s="66">
        <v>9</v>
      </c>
      <c r="AR86" s="65">
        <v>29</v>
      </c>
      <c r="AU86" s="66">
        <f>+D86+F86+H86+J86+L86+N86+P86+R86+T86+V86+Z86+X86+AB86+AD86+AF86+AH86+AJ86+AL86+AN86+AP86+AR86+AT86</f>
        <v>110</v>
      </c>
      <c r="AV86" s="66">
        <f>+F86+J86+X86+AB86+AF86+AL86+AT86</f>
        <v>0</v>
      </c>
      <c r="AW86" s="6">
        <f>+D86+H86+R86+Z86</f>
        <v>0</v>
      </c>
      <c r="AX86" s="25">
        <f>+P86+AJ86+AN86+AR86</f>
        <v>67</v>
      </c>
      <c r="AY86" s="25">
        <f>+L86+N86+T86+AH86+AP86</f>
        <v>43</v>
      </c>
      <c r="AZ86" s="13">
        <f>+V86</f>
        <v>0</v>
      </c>
    </row>
    <row r="87" spans="1:52" ht="15">
      <c r="A87" s="49" t="s">
        <v>459</v>
      </c>
      <c r="B87" s="49" t="s">
        <v>12</v>
      </c>
      <c r="C87" s="23"/>
      <c r="E87" s="66"/>
      <c r="G87" s="25"/>
      <c r="I87" s="66"/>
      <c r="K87" s="66"/>
      <c r="M87" s="66"/>
      <c r="O87" s="66"/>
      <c r="Q87" s="66"/>
      <c r="S87" s="66"/>
      <c r="U87" s="70" t="s">
        <v>7</v>
      </c>
      <c r="W87" s="70"/>
      <c r="Y87" s="70"/>
      <c r="AA87" s="70"/>
      <c r="AC87" s="70"/>
      <c r="AE87" s="70"/>
      <c r="AG87" s="70"/>
      <c r="AI87" s="70"/>
      <c r="AK87" s="70"/>
      <c r="AM87" s="70" t="s">
        <v>333</v>
      </c>
      <c r="AO87" s="70"/>
      <c r="AQ87" s="66" t="s">
        <v>333</v>
      </c>
      <c r="AU87" s="66">
        <f>+D87+F87+H87+J87+L87+N87+P87+R87+T87+V87+Z87+X87+AB87+AD87+AF87+AH87+AJ87+AL87+AN87+AP87+AR87+AT87</f>
        <v>0</v>
      </c>
      <c r="AV87" s="66">
        <f>+F87+J87+X87+AB87+AF87+AL87+AT87</f>
        <v>0</v>
      </c>
      <c r="AW87" s="6">
        <f>+D87+H87+R87+Z87</f>
        <v>0</v>
      </c>
      <c r="AX87" s="25">
        <f>+P87+AJ87+AN87+AR87</f>
        <v>0</v>
      </c>
      <c r="AY87" s="25">
        <f>+L87+N87+T87+AH87+AP87</f>
        <v>0</v>
      </c>
      <c r="AZ87" s="13">
        <f>+V87</f>
        <v>0</v>
      </c>
    </row>
    <row r="88" spans="1:52" ht="15">
      <c r="A88" s="49" t="s">
        <v>324</v>
      </c>
      <c r="B88" s="73" t="s">
        <v>319</v>
      </c>
      <c r="C88" s="23"/>
      <c r="E88" s="23"/>
      <c r="G88" s="29">
        <v>52</v>
      </c>
      <c r="I88" s="29">
        <v>54</v>
      </c>
      <c r="K88" s="29"/>
      <c r="M88" s="29"/>
      <c r="O88" s="29"/>
      <c r="Q88" s="29"/>
      <c r="S88" s="29"/>
      <c r="U88" s="29"/>
      <c r="W88" s="29"/>
      <c r="Y88" s="29"/>
      <c r="AA88" s="29"/>
      <c r="AC88" s="29"/>
      <c r="AE88" s="29"/>
      <c r="AG88" s="29"/>
      <c r="AI88" s="29"/>
      <c r="AK88" s="70">
        <v>54</v>
      </c>
      <c r="AM88" s="29"/>
      <c r="AO88" s="29"/>
      <c r="AS88" s="70" t="s">
        <v>7</v>
      </c>
      <c r="AU88" s="66">
        <f>+D88+F88+H88+J88+L88+N88+P88+R88+T88+V88+Z88+X88+AB88+AD88+AF88+AH88+AJ88+AL88+AN88+AP88+AR88+AT88</f>
        <v>0</v>
      </c>
      <c r="AV88" s="66">
        <f>+F88+J88+X88+AB88+AF88+AL88+AT88</f>
        <v>0</v>
      </c>
      <c r="AW88" s="25">
        <f>+D88+H88+R88+Z88</f>
        <v>0</v>
      </c>
      <c r="AX88" s="25">
        <f>+P88+AJ88+AN88+AR88</f>
        <v>0</v>
      </c>
      <c r="AY88" s="25">
        <f>+L88+N88+T88+AH88+AP88</f>
        <v>0</v>
      </c>
      <c r="AZ88" s="28">
        <f>+V88</f>
        <v>0</v>
      </c>
    </row>
    <row r="89" spans="1:52" ht="15">
      <c r="A89" s="68" t="s">
        <v>147</v>
      </c>
      <c r="B89" s="73" t="s">
        <v>14</v>
      </c>
      <c r="C89" s="23"/>
      <c r="E89" s="29">
        <v>55</v>
      </c>
      <c r="G89" s="66"/>
      <c r="I89" s="29" t="s">
        <v>7</v>
      </c>
      <c r="K89" s="29"/>
      <c r="M89" s="29"/>
      <c r="O89" s="29"/>
      <c r="Q89" s="29"/>
      <c r="S89" s="29"/>
      <c r="U89" s="29"/>
      <c r="W89" s="29"/>
      <c r="Y89" s="29"/>
      <c r="AA89" s="29"/>
      <c r="AC89" s="29"/>
      <c r="AE89" s="70">
        <v>32</v>
      </c>
      <c r="AG89" s="70"/>
      <c r="AI89" s="70"/>
      <c r="AK89" s="70"/>
      <c r="AM89" s="70"/>
      <c r="AO89" s="70"/>
      <c r="AU89" s="66">
        <f>+D89+F89+H89+J89+L89+N89+P89+R89+T89+V89+Z89+X89+AB89+AD89+AF89+AH89+AJ89+AL89+AN89+AP89+AR89+AT89</f>
        <v>0</v>
      </c>
      <c r="AV89" s="66">
        <f>+F89+J89+X89+AB89+AF89+AL89+AT89</f>
        <v>0</v>
      </c>
      <c r="AW89" s="6">
        <f>+D89+H89+R89+Z89</f>
        <v>0</v>
      </c>
      <c r="AX89" s="25">
        <f>+P89+AJ89+AN89+AR89</f>
        <v>0</v>
      </c>
      <c r="AY89" s="25">
        <f>+L89+N89+T89+AH89+AP89</f>
        <v>0</v>
      </c>
      <c r="AZ89" s="13">
        <f>+V89</f>
        <v>0</v>
      </c>
    </row>
    <row r="90" spans="1:52" ht="15">
      <c r="A90" s="68" t="s">
        <v>122</v>
      </c>
      <c r="B90" s="73" t="s">
        <v>110</v>
      </c>
      <c r="C90" s="23"/>
      <c r="E90" s="29">
        <v>40</v>
      </c>
      <c r="G90" s="25"/>
      <c r="I90" s="29" t="s">
        <v>7</v>
      </c>
      <c r="K90" s="29"/>
      <c r="M90" s="29"/>
      <c r="O90" s="29"/>
      <c r="Q90" s="29"/>
      <c r="S90" s="29"/>
      <c r="U90" s="29"/>
      <c r="W90" s="66">
        <v>16</v>
      </c>
      <c r="X90" s="19">
        <v>15</v>
      </c>
      <c r="Y90" s="29"/>
      <c r="AA90" s="66">
        <v>22</v>
      </c>
      <c r="AB90" s="24">
        <v>9</v>
      </c>
      <c r="AC90" s="66"/>
      <c r="AE90" s="66">
        <v>11</v>
      </c>
      <c r="AF90" s="24">
        <v>24</v>
      </c>
      <c r="AG90" s="66"/>
      <c r="AI90" s="66"/>
      <c r="AK90" s="70">
        <v>37</v>
      </c>
      <c r="AM90" s="66"/>
      <c r="AO90" s="66"/>
      <c r="AS90" s="66">
        <v>19</v>
      </c>
      <c r="AT90" s="65">
        <v>12</v>
      </c>
      <c r="AU90" s="66">
        <f>+D90+F90+H90+J90+L90+N90+P90+R90+T90+V90+Z90+X90+AB90+AD90+AF90+AH90+AJ90+AL90+AN90+AP90+AR90+AT90</f>
        <v>60</v>
      </c>
      <c r="AV90" s="66">
        <f>+F90+J90+X90+AB90+AF90+AL90+AT90</f>
        <v>60</v>
      </c>
      <c r="AW90" s="6">
        <f>+D90+H90+R90+Z90</f>
        <v>0</v>
      </c>
      <c r="AX90" s="25">
        <f>+P90+AJ90+AN90+AR90</f>
        <v>0</v>
      </c>
      <c r="AY90" s="25">
        <f>+L90+N90+T90+AH90+AP90</f>
        <v>0</v>
      </c>
      <c r="AZ90" s="13">
        <f>+V90</f>
        <v>0</v>
      </c>
    </row>
    <row r="91" spans="1:52" ht="15">
      <c r="A91" s="49" t="s">
        <v>381</v>
      </c>
      <c r="B91" s="49" t="s">
        <v>8</v>
      </c>
      <c r="C91" s="23"/>
      <c r="E91" s="25"/>
      <c r="G91" s="66"/>
      <c r="I91" s="66"/>
      <c r="K91" s="27">
        <v>23</v>
      </c>
      <c r="L91" s="5">
        <v>8</v>
      </c>
      <c r="M91" s="29" t="s">
        <v>333</v>
      </c>
      <c r="O91" s="66">
        <v>30</v>
      </c>
      <c r="P91" s="5">
        <v>1</v>
      </c>
      <c r="Q91" s="66"/>
      <c r="S91" s="66">
        <v>2</v>
      </c>
      <c r="T91" s="15">
        <v>80</v>
      </c>
      <c r="U91" s="70">
        <v>33</v>
      </c>
      <c r="W91" s="70"/>
      <c r="Y91" s="70"/>
      <c r="AA91" s="70"/>
      <c r="AC91" s="66">
        <v>9</v>
      </c>
      <c r="AD91" s="24">
        <v>15</v>
      </c>
      <c r="AE91" s="66"/>
      <c r="AG91" s="66">
        <v>11</v>
      </c>
      <c r="AH91" s="24">
        <v>24</v>
      </c>
      <c r="AI91" s="66">
        <v>11</v>
      </c>
      <c r="AJ91" s="24">
        <v>24</v>
      </c>
      <c r="AK91" s="66"/>
      <c r="AM91" s="66">
        <v>14</v>
      </c>
      <c r="AN91" s="24">
        <v>18</v>
      </c>
      <c r="AO91" s="66">
        <v>5</v>
      </c>
      <c r="AP91" s="47">
        <v>45</v>
      </c>
      <c r="AQ91" s="66">
        <v>18</v>
      </c>
      <c r="AR91" s="65">
        <v>13</v>
      </c>
      <c r="AU91" s="66">
        <f>+D91+F91+H91+J91+L91+N91+P91+R91+T91+V91+Z91+X91+AB91+AD91+AF91+AH91+AJ91+AL91+AN91+AP91+AR91+AT91</f>
        <v>228</v>
      </c>
      <c r="AV91" s="66">
        <f>+F91+J91+X91+AB91+AF91+AL91+AT91</f>
        <v>0</v>
      </c>
      <c r="AW91" s="6">
        <f>+D91+H91+R91+Z91</f>
        <v>0</v>
      </c>
      <c r="AX91" s="25">
        <f>+P91+AJ91+AN91+AR91</f>
        <v>56</v>
      </c>
      <c r="AY91" s="25">
        <f>+L91+N91+T91+AH91+AP91</f>
        <v>157</v>
      </c>
      <c r="AZ91" s="13">
        <f>+V91</f>
        <v>0</v>
      </c>
    </row>
    <row r="92" spans="1:52" ht="15">
      <c r="A92" s="69" t="s">
        <v>565</v>
      </c>
      <c r="B92" s="68" t="s">
        <v>2</v>
      </c>
      <c r="C92" s="23"/>
      <c r="E92" s="66"/>
      <c r="G92" s="66"/>
      <c r="I92" s="66"/>
      <c r="K92" s="66"/>
      <c r="M92" s="66"/>
      <c r="O92" s="66"/>
      <c r="Q92" s="66"/>
      <c r="S92" s="66"/>
      <c r="U92" s="66"/>
      <c r="W92" s="66"/>
      <c r="Y92" s="66"/>
      <c r="AA92" s="66"/>
      <c r="AC92" s="66"/>
      <c r="AE92" s="66"/>
      <c r="AG92" s="66"/>
      <c r="AI92" s="66"/>
      <c r="AK92" s="70">
        <v>52</v>
      </c>
      <c r="AM92" s="66"/>
      <c r="AO92" s="66"/>
      <c r="AU92" s="66">
        <f>+D92+F92+H92+J92+L92+N92+P92+R92+T92+V92+Z92+X92+AB92+AD92+AF92+AH92+AJ92+AL92+AN92+AP92+AR92+AT92</f>
        <v>0</v>
      </c>
      <c r="AV92" s="66">
        <f>+F92+J92+X92+AB92+AF92+AL92+AT92</f>
        <v>0</v>
      </c>
      <c r="AW92" s="6">
        <f>+D92+H92+R92+Z92</f>
        <v>0</v>
      </c>
      <c r="AX92" s="25">
        <f>+P92+AJ92+AN92+AR92</f>
        <v>0</v>
      </c>
      <c r="AY92" s="25">
        <f>+L92+N92+T92+AH92+AP92</f>
        <v>0</v>
      </c>
      <c r="AZ92" s="13">
        <f>+V92</f>
        <v>0</v>
      </c>
    </row>
    <row r="93" spans="1:52" ht="15">
      <c r="A93" s="68" t="s">
        <v>157</v>
      </c>
      <c r="B93" s="73" t="s">
        <v>17</v>
      </c>
      <c r="C93" s="29" t="s">
        <v>7</v>
      </c>
      <c r="E93" s="29">
        <v>59</v>
      </c>
      <c r="G93" s="25"/>
      <c r="I93" s="66"/>
      <c r="K93" s="66"/>
      <c r="M93" s="66"/>
      <c r="O93" s="66"/>
      <c r="Q93" s="66"/>
      <c r="S93" s="66"/>
      <c r="U93" s="66"/>
      <c r="W93" s="29">
        <v>41</v>
      </c>
      <c r="Y93" s="66"/>
      <c r="AA93" s="66"/>
      <c r="AC93" s="66"/>
      <c r="AE93" s="66"/>
      <c r="AG93" s="66"/>
      <c r="AI93" s="66"/>
      <c r="AK93" s="70">
        <v>47</v>
      </c>
      <c r="AM93" s="66"/>
      <c r="AO93" s="66"/>
      <c r="AU93" s="66">
        <f>+D93+F93+H93+J93+L93+N93+P93+R93+T93+V93+Z93+X93+AB93+AD93+AF93+AH93+AJ93+AL93+AN93+AP93+AR93+AT93</f>
        <v>0</v>
      </c>
      <c r="AV93" s="66">
        <f>+F93+J93+X93+AB93+AF93+AL93+AT93</f>
        <v>0</v>
      </c>
      <c r="AW93" s="6">
        <f>+D93+H93+R93+Z93</f>
        <v>0</v>
      </c>
      <c r="AX93" s="25">
        <f>+P93+AJ93+AN93+AR93</f>
        <v>0</v>
      </c>
      <c r="AY93" s="25">
        <f>+L93+N93+T93+AH93+AP93</f>
        <v>0</v>
      </c>
      <c r="AZ93" s="13">
        <f>+V93</f>
        <v>0</v>
      </c>
    </row>
    <row r="94" spans="1:52" ht="15">
      <c r="A94" s="68" t="s">
        <v>33</v>
      </c>
      <c r="B94" s="73" t="s">
        <v>10</v>
      </c>
      <c r="C94" s="27" t="s">
        <v>19</v>
      </c>
      <c r="E94" s="66"/>
      <c r="G94" s="66"/>
      <c r="I94" s="66"/>
      <c r="K94" s="66"/>
      <c r="M94" s="66"/>
      <c r="O94" s="66"/>
      <c r="Q94" s="66"/>
      <c r="S94" s="66"/>
      <c r="U94" s="66"/>
      <c r="W94" s="66"/>
      <c r="Y94" s="66">
        <v>20</v>
      </c>
      <c r="Z94" s="17">
        <v>11</v>
      </c>
      <c r="AA94" s="66"/>
      <c r="AC94" s="66"/>
      <c r="AE94" s="66"/>
      <c r="AG94" s="66"/>
      <c r="AI94" s="66"/>
      <c r="AK94" s="66"/>
      <c r="AM94" s="66"/>
      <c r="AO94" s="66"/>
      <c r="AU94" s="66">
        <f>+D94+F94+H94+J94+L94+N94+P94+R94+T94+V94+Z94+X94+AB94+AD94+AF94+AH94+AJ94+AL94+AN94+AP94+AR94+AT94</f>
        <v>11</v>
      </c>
      <c r="AV94" s="66">
        <f>+F94+J94+X94+AB94+AF94+AL94+AT94</f>
        <v>0</v>
      </c>
      <c r="AW94" s="6">
        <f>+D94+H94+R94+Z94</f>
        <v>11</v>
      </c>
      <c r="AX94" s="25">
        <f>+P94+AJ94+AN94+AR94</f>
        <v>0</v>
      </c>
      <c r="AY94" s="25">
        <f>+L94+N94+T94+AH94+AP94</f>
        <v>0</v>
      </c>
      <c r="AZ94" s="13">
        <f>+V94</f>
        <v>0</v>
      </c>
    </row>
    <row r="95" spans="1:52" ht="15">
      <c r="A95" s="30" t="s">
        <v>343</v>
      </c>
      <c r="B95" s="73" t="s">
        <v>167</v>
      </c>
      <c r="C95" s="23"/>
      <c r="E95" s="66"/>
      <c r="G95" s="66"/>
      <c r="I95" s="29">
        <v>53</v>
      </c>
      <c r="K95" s="29"/>
      <c r="M95" s="29"/>
      <c r="O95" s="29"/>
      <c r="Q95" s="29"/>
      <c r="S95" s="29"/>
      <c r="U95" s="29"/>
      <c r="W95" s="29"/>
      <c r="Y95" s="29"/>
      <c r="AA95" s="29"/>
      <c r="AC95" s="29"/>
      <c r="AE95" s="29"/>
      <c r="AG95" s="29"/>
      <c r="AI95" s="29"/>
      <c r="AK95" s="29"/>
      <c r="AM95" s="29"/>
      <c r="AO95" s="29"/>
      <c r="AU95" s="66">
        <f>+D95+F95+H95+J95+L95+N95+P95+R95+T95+V95+Z95+X95+AB95+AD95+AF95+AH95+AJ95+AL95+AN95+AP95+AR95+AT95</f>
        <v>0</v>
      </c>
      <c r="AV95" s="66">
        <f>+F95+J95+X95+AB95+AF95+AL95+AT95</f>
        <v>0</v>
      </c>
      <c r="AW95" s="6">
        <f>+D95+H95+R95+Z95</f>
        <v>0</v>
      </c>
      <c r="AX95" s="25">
        <f>+P95+AJ95+AN95+AR95</f>
        <v>0</v>
      </c>
      <c r="AY95" s="25">
        <f>+L95+N95+T95+AH95+AP95</f>
        <v>0</v>
      </c>
      <c r="AZ95" s="13">
        <f>+V95</f>
        <v>0</v>
      </c>
    </row>
    <row r="96" spans="1:52" ht="15">
      <c r="A96" s="68" t="s">
        <v>34</v>
      </c>
      <c r="B96" s="73" t="s">
        <v>5</v>
      </c>
      <c r="C96" s="27">
        <v>15</v>
      </c>
      <c r="D96" s="5">
        <v>16</v>
      </c>
      <c r="E96" s="27">
        <v>8</v>
      </c>
      <c r="F96" s="5">
        <v>32</v>
      </c>
      <c r="G96" s="66">
        <v>23</v>
      </c>
      <c r="H96" s="5">
        <v>8</v>
      </c>
      <c r="I96" s="29" t="s">
        <v>7</v>
      </c>
      <c r="K96" s="29"/>
      <c r="M96" s="29"/>
      <c r="O96" s="29"/>
      <c r="Q96" s="66">
        <v>18</v>
      </c>
      <c r="R96" s="5">
        <v>13</v>
      </c>
      <c r="S96" s="66"/>
      <c r="U96" s="66">
        <v>6</v>
      </c>
      <c r="V96" s="15">
        <v>40</v>
      </c>
      <c r="W96" s="29" t="s">
        <v>7</v>
      </c>
      <c r="Y96" s="66">
        <v>18</v>
      </c>
      <c r="Z96" s="17">
        <v>13</v>
      </c>
      <c r="AA96" s="66">
        <v>7</v>
      </c>
      <c r="AB96" s="24">
        <v>36</v>
      </c>
      <c r="AC96" s="66">
        <v>9</v>
      </c>
      <c r="AD96" s="24">
        <v>15</v>
      </c>
      <c r="AE96" s="70" t="s">
        <v>250</v>
      </c>
      <c r="AG96" s="70"/>
      <c r="AI96" s="70"/>
      <c r="AK96" s="66" t="s">
        <v>558</v>
      </c>
      <c r="AM96" s="70">
        <v>46</v>
      </c>
      <c r="AO96" s="66">
        <v>30</v>
      </c>
      <c r="AP96" s="47">
        <v>1</v>
      </c>
      <c r="AQ96" s="66">
        <v>26</v>
      </c>
      <c r="AR96" s="65">
        <v>5</v>
      </c>
      <c r="AS96" s="66" t="s">
        <v>19</v>
      </c>
      <c r="AU96" s="66">
        <f>+D96+F96+H96+J96+L96+N96+P96+R96+T96+V96+Z96+X96+AB96+AD96+AF96+AH96+AJ96+AL96+AN96+AP96+AR96+AT96</f>
        <v>179</v>
      </c>
      <c r="AV96" s="66">
        <f>+F96+J96+X96+AB96+AF96+AL96+AT96</f>
        <v>68</v>
      </c>
      <c r="AW96" s="6">
        <f>+D96+H96+R96+Z96</f>
        <v>50</v>
      </c>
      <c r="AX96" s="25">
        <f>+P96+AJ96+AN96+AR96</f>
        <v>5</v>
      </c>
      <c r="AY96" s="25">
        <f>+L96+N96+T96+AH96+AP96</f>
        <v>1</v>
      </c>
      <c r="AZ96" s="13">
        <f>+V96</f>
        <v>40</v>
      </c>
    </row>
    <row r="97" spans="1:52" ht="15">
      <c r="A97" s="68" t="s">
        <v>83</v>
      </c>
      <c r="B97" s="73" t="s">
        <v>16</v>
      </c>
      <c r="C97" s="29">
        <v>58</v>
      </c>
      <c r="E97" s="66"/>
      <c r="G97" s="29">
        <v>41</v>
      </c>
      <c r="I97" s="29" t="s">
        <v>7</v>
      </c>
      <c r="K97" s="29"/>
      <c r="M97" s="29"/>
      <c r="O97" s="29"/>
      <c r="Q97" s="70">
        <v>61</v>
      </c>
      <c r="S97" s="70"/>
      <c r="U97" s="70"/>
      <c r="W97" s="29">
        <v>42</v>
      </c>
      <c r="Y97" s="70" t="s">
        <v>7</v>
      </c>
      <c r="AA97" s="26">
        <v>55</v>
      </c>
      <c r="AC97" s="26"/>
      <c r="AE97" s="70"/>
      <c r="AG97" s="70"/>
      <c r="AI97" s="70"/>
      <c r="AK97" s="70"/>
      <c r="AM97" s="70"/>
      <c r="AO97" s="70"/>
      <c r="AU97" s="66">
        <f>+D97+F97+H97+J97+L97+N97+P97+R97+T97+V97+Z97+X97+AB97+AD97+AF97+AH97+AJ97+AL97+AN97+AP97+AR97+AT97</f>
        <v>0</v>
      </c>
      <c r="AV97" s="66">
        <f>+F97+J97+X97+AB97+AF97+AL97+AT97</f>
        <v>0</v>
      </c>
      <c r="AW97" s="6">
        <f>+D97+H97+R97+Z97</f>
        <v>0</v>
      </c>
      <c r="AX97" s="25">
        <f>+P97+AJ97+AN97+AR97</f>
        <v>0</v>
      </c>
      <c r="AY97" s="25">
        <f>+L97+N97+T97+AH97+AP97</f>
        <v>0</v>
      </c>
      <c r="AZ97" s="13">
        <f>+V97</f>
        <v>0</v>
      </c>
    </row>
    <row r="98" spans="1:52" ht="15">
      <c r="A98" s="68" t="s">
        <v>64</v>
      </c>
      <c r="B98" s="41" t="s">
        <v>3</v>
      </c>
      <c r="C98" s="29">
        <v>52</v>
      </c>
      <c r="E98" s="66"/>
      <c r="G98" s="66">
        <v>20</v>
      </c>
      <c r="H98" s="5">
        <v>11</v>
      </c>
      <c r="I98" s="70"/>
      <c r="K98" s="29">
        <v>37</v>
      </c>
      <c r="M98" s="29">
        <v>35</v>
      </c>
      <c r="O98" s="66">
        <v>12</v>
      </c>
      <c r="P98" s="5">
        <v>22</v>
      </c>
      <c r="Q98" s="66">
        <v>27</v>
      </c>
      <c r="R98" s="5">
        <v>4</v>
      </c>
      <c r="S98" s="66">
        <v>19</v>
      </c>
      <c r="T98" s="15">
        <v>12</v>
      </c>
      <c r="U98" s="70" t="s">
        <v>7</v>
      </c>
      <c r="W98" s="70"/>
      <c r="Y98" s="70" t="s">
        <v>7</v>
      </c>
      <c r="AA98" s="70"/>
      <c r="AC98" s="70"/>
      <c r="AE98" s="70"/>
      <c r="AG98" s="70"/>
      <c r="AI98" s="70"/>
      <c r="AK98" s="70"/>
      <c r="AM98" s="70"/>
      <c r="AO98" s="70"/>
      <c r="AU98" s="66">
        <f>+D98+F98+H98+J98+L98+N98+P98+R98+T98+V98+Z98+X98+AB98+AD98+AF98+AH98+AJ98+AL98+AN98+AP98+AR98+AT98</f>
        <v>49</v>
      </c>
      <c r="AV98" s="66">
        <f>+F98+J98+X98+AB98+AF98+AL98+AT98</f>
        <v>0</v>
      </c>
      <c r="AW98" s="6">
        <f>+D98+H98+R98+Z98</f>
        <v>15</v>
      </c>
      <c r="AX98" s="25">
        <f>+P98+AJ98+AN98+AR98</f>
        <v>22</v>
      </c>
      <c r="AY98" s="25">
        <f>+L98+N98+T98+AH98+AP98</f>
        <v>12</v>
      </c>
      <c r="AZ98" s="13">
        <f>+V98</f>
        <v>0</v>
      </c>
    </row>
    <row r="99" spans="1:52" ht="15">
      <c r="A99" s="49" t="s">
        <v>516</v>
      </c>
      <c r="B99" s="68" t="s">
        <v>17</v>
      </c>
      <c r="C99" s="23"/>
      <c r="E99" s="66"/>
      <c r="G99" s="66"/>
      <c r="I99" s="66"/>
      <c r="K99" s="66"/>
      <c r="M99" s="66"/>
      <c r="O99" s="66"/>
      <c r="Q99" s="66"/>
      <c r="S99" s="66"/>
      <c r="U99" s="66"/>
      <c r="W99" s="66"/>
      <c r="Y99" s="66"/>
      <c r="AA99" s="66"/>
      <c r="AC99" s="66"/>
      <c r="AE99" s="70" t="s">
        <v>7</v>
      </c>
      <c r="AG99" s="70"/>
      <c r="AI99" s="70"/>
      <c r="AK99" s="70"/>
      <c r="AM99" s="70"/>
      <c r="AO99" s="70"/>
      <c r="AU99" s="66">
        <f>+D99+F99+H99+J99+L99+N99+P99+R99+T99+V99+Z99+X99+AB99+AD99+AF99+AH99+AJ99+AL99+AN99+AP99+AR99+AT99</f>
        <v>0</v>
      </c>
      <c r="AV99" s="66">
        <f>+F99+J99+X99+AB99+AF99+AL99+AT99</f>
        <v>0</v>
      </c>
      <c r="AW99" s="6">
        <f>+D99+H99+R99+Z99</f>
        <v>0</v>
      </c>
      <c r="AX99" s="25">
        <f>+P99+AJ99+AN99+AR99</f>
        <v>0</v>
      </c>
      <c r="AY99" s="25">
        <f>+L99+N99+T99+AH99+AP99</f>
        <v>0</v>
      </c>
      <c r="AZ99" s="13">
        <f>+V99</f>
        <v>0</v>
      </c>
    </row>
    <row r="100" spans="1:52" ht="15">
      <c r="A100" s="69" t="s">
        <v>589</v>
      </c>
      <c r="B100" s="73" t="s">
        <v>590</v>
      </c>
      <c r="C100" s="23"/>
      <c r="E100" s="66"/>
      <c r="G100" s="66"/>
      <c r="I100" s="66"/>
      <c r="K100" s="66"/>
      <c r="M100" s="66"/>
      <c r="O100" s="66"/>
      <c r="Q100" s="66"/>
      <c r="S100" s="66"/>
      <c r="U100" s="66"/>
      <c r="W100" s="66"/>
      <c r="Y100" s="66"/>
      <c r="AA100" s="66"/>
      <c r="AC100" s="66"/>
      <c r="AE100" s="66"/>
      <c r="AG100" s="66"/>
      <c r="AI100" s="66"/>
      <c r="AK100" s="66"/>
      <c r="AM100" s="66"/>
      <c r="AO100" s="70">
        <v>46</v>
      </c>
      <c r="AU100" s="66">
        <f>+D100+F100+H100+J100+L100+N100+P100+R100+T100+V100+Z100+X100+AB100+AD100+AF100+AH100+AJ100+AL100+AN100+AP100+AR100+AT100</f>
        <v>0</v>
      </c>
      <c r="AV100" s="66">
        <f>+F100+J100+X100+AB100+AF100+AL100+AT100</f>
        <v>0</v>
      </c>
      <c r="AW100" s="25">
        <f>+D100+H100+R100+Z100</f>
        <v>0</v>
      </c>
      <c r="AX100" s="25">
        <f>+P100+AJ100+AN100+AR100</f>
        <v>0</v>
      </c>
      <c r="AY100" s="25">
        <f>+L100+N100+T100+AH100+AP100</f>
        <v>0</v>
      </c>
      <c r="AZ100" s="28">
        <f>+V100</f>
        <v>0</v>
      </c>
    </row>
    <row r="101" spans="1:52" ht="15">
      <c r="A101" s="30" t="s">
        <v>360</v>
      </c>
      <c r="B101" s="49" t="s">
        <v>14</v>
      </c>
      <c r="C101" s="23"/>
      <c r="E101" s="66"/>
      <c r="G101" s="66"/>
      <c r="I101" s="66"/>
      <c r="K101" s="29">
        <v>52</v>
      </c>
      <c r="M101" s="29">
        <v>46</v>
      </c>
      <c r="O101" s="29" t="s">
        <v>331</v>
      </c>
      <c r="Q101" s="29"/>
      <c r="S101" s="29"/>
      <c r="U101" s="29"/>
      <c r="W101" s="29"/>
      <c r="Y101" s="29"/>
      <c r="AA101" s="29"/>
      <c r="AC101" s="29"/>
      <c r="AE101" s="29"/>
      <c r="AG101" s="29"/>
      <c r="AI101" s="29"/>
      <c r="AK101" s="29"/>
      <c r="AM101" s="29"/>
      <c r="AO101" s="29"/>
      <c r="AU101" s="66">
        <f>+D101+F101+H101+J101+L101+N101+P101+R101+T101+V101+Z101+X101+AB101+AD101+AF101+AH101+AJ101+AL101+AN101+AP101+AR101+AT101</f>
        <v>0</v>
      </c>
      <c r="AV101" s="66">
        <f>+F101+J101+X101+AB101+AF101+AL101+AT101</f>
        <v>0</v>
      </c>
      <c r="AW101" s="6">
        <f>+D101+H101+R101+Z101</f>
        <v>0</v>
      </c>
      <c r="AX101" s="25">
        <f>+P101+AJ101+AN101+AR101</f>
        <v>0</v>
      </c>
      <c r="AY101" s="25">
        <f>+L101+N101+T101+AH101+AP101</f>
        <v>0</v>
      </c>
      <c r="AZ101" s="13">
        <f>+V101</f>
        <v>0</v>
      </c>
    </row>
    <row r="102" spans="1:52" ht="15">
      <c r="A102" s="68" t="s">
        <v>45</v>
      </c>
      <c r="B102" s="73" t="s">
        <v>5</v>
      </c>
      <c r="C102" s="27">
        <v>19</v>
      </c>
      <c r="D102" s="5">
        <v>12</v>
      </c>
      <c r="E102" s="23"/>
      <c r="G102" s="66">
        <v>22</v>
      </c>
      <c r="H102" s="5">
        <v>9</v>
      </c>
      <c r="I102" s="66"/>
      <c r="K102" s="66"/>
      <c r="M102" s="66"/>
      <c r="O102" s="66"/>
      <c r="Q102" s="66">
        <v>17</v>
      </c>
      <c r="R102" s="5">
        <v>14</v>
      </c>
      <c r="S102" s="66"/>
      <c r="U102" s="66">
        <v>28</v>
      </c>
      <c r="V102" s="15">
        <v>3</v>
      </c>
      <c r="W102" s="66"/>
      <c r="Y102" s="66">
        <v>12</v>
      </c>
      <c r="Z102" s="17">
        <v>22</v>
      </c>
      <c r="AA102" s="66"/>
      <c r="AC102" s="66"/>
      <c r="AE102" s="66"/>
      <c r="AG102" s="66"/>
      <c r="AI102" s="66"/>
      <c r="AK102" s="66"/>
      <c r="AM102" s="66"/>
      <c r="AO102" s="66"/>
      <c r="AU102" s="66">
        <f>+D102+F102+H102+J102+L102+N102+P102+R102+T102+V102+Z102+X102+AB102+AD102+AF102+AH102+AJ102+AL102+AN102+AP102+AR102+AT102</f>
        <v>60</v>
      </c>
      <c r="AV102" s="66">
        <f>+F102+J102+X102+AB102+AF102+AL102+AT102</f>
        <v>0</v>
      </c>
      <c r="AW102" s="6">
        <f>+D102+H102+R102+Z102</f>
        <v>57</v>
      </c>
      <c r="AX102" s="25">
        <f>+P102+AJ102+AN102+AR102</f>
        <v>0</v>
      </c>
      <c r="AY102" s="25">
        <f>+L102+N102+T102+AH102+AP102</f>
        <v>0</v>
      </c>
      <c r="AZ102" s="13">
        <f>+V102</f>
        <v>3</v>
      </c>
    </row>
    <row r="103" spans="1:52" ht="15">
      <c r="A103" s="49" t="s">
        <v>393</v>
      </c>
      <c r="B103" s="49" t="s">
        <v>4</v>
      </c>
      <c r="C103" s="23"/>
      <c r="E103" s="66"/>
      <c r="G103" s="66"/>
      <c r="I103" s="66"/>
      <c r="K103" s="29">
        <v>54</v>
      </c>
      <c r="M103" s="29">
        <v>47</v>
      </c>
      <c r="O103" s="29"/>
      <c r="Q103" s="29"/>
      <c r="S103" s="29"/>
      <c r="U103" s="29"/>
      <c r="W103" s="29"/>
      <c r="Y103" s="29"/>
      <c r="AA103" s="29"/>
      <c r="AC103" s="29"/>
      <c r="AE103" s="29"/>
      <c r="AG103" s="70">
        <v>51</v>
      </c>
      <c r="AI103" s="70">
        <v>37</v>
      </c>
      <c r="AK103" s="70"/>
      <c r="AM103" s="70"/>
      <c r="AO103" s="70"/>
      <c r="AU103" s="66">
        <f>+D103+F103+H103+J103+L103+N103+P103+R103+T103+V103+Z103+X103+AB103+AD103+AF103+AH103+AJ103+AL103+AN103+AP103+AR103+AT103</f>
        <v>0</v>
      </c>
      <c r="AV103" s="66">
        <f>+F103+J103+X103+AB103+AF103+AL103+AT103</f>
        <v>0</v>
      </c>
      <c r="AW103" s="6">
        <f>+D103+H103+R103+Z103</f>
        <v>0</v>
      </c>
      <c r="AX103" s="25">
        <f>+P103+AJ103+AN103+AR103</f>
        <v>0</v>
      </c>
      <c r="AY103" s="25">
        <f>+L103+N103+T103+AH103+AP103</f>
        <v>0</v>
      </c>
      <c r="AZ103" s="13">
        <f>+V103</f>
        <v>0</v>
      </c>
    </row>
    <row r="104" spans="1:52" ht="15">
      <c r="A104" s="49" t="s">
        <v>340</v>
      </c>
      <c r="B104" s="73" t="s">
        <v>4</v>
      </c>
      <c r="C104" s="23"/>
      <c r="E104" s="66"/>
      <c r="G104" s="66"/>
      <c r="I104" s="29">
        <v>51</v>
      </c>
      <c r="K104" s="29"/>
      <c r="M104" s="29"/>
      <c r="O104" s="29"/>
      <c r="Q104" s="29"/>
      <c r="S104" s="29"/>
      <c r="U104" s="29"/>
      <c r="W104" s="29"/>
      <c r="Y104" s="29"/>
      <c r="AA104" s="70">
        <v>56</v>
      </c>
      <c r="AC104" s="70"/>
      <c r="AE104" s="70"/>
      <c r="AG104" s="70"/>
      <c r="AI104" s="70"/>
      <c r="AK104" s="70"/>
      <c r="AM104" s="70"/>
      <c r="AO104" s="70"/>
      <c r="AU104" s="66">
        <f>+D104+F104+H104+J104+L104+N104+P104+R104+T104+V104+Z104+X104+AB104+AD104+AF104+AH104+AJ104+AL104+AN104+AP104+AR104+AT104</f>
        <v>0</v>
      </c>
      <c r="AV104" s="66">
        <f>+F104+J104+X104+AB104+AF104+AL104+AT104</f>
        <v>0</v>
      </c>
      <c r="AW104" s="6">
        <f>+D104+H104+R104+Z104</f>
        <v>0</v>
      </c>
      <c r="AX104" s="25">
        <f>+P104+AJ104+AN104+AR104</f>
        <v>0</v>
      </c>
      <c r="AY104" s="25">
        <f>+L104+N104+T104+AH104+AP104</f>
        <v>0</v>
      </c>
      <c r="AZ104" s="13">
        <f>+V104</f>
        <v>0</v>
      </c>
    </row>
    <row r="105" spans="1:52" ht="15">
      <c r="A105" s="68" t="s">
        <v>561</v>
      </c>
      <c r="B105" s="68" t="s">
        <v>14</v>
      </c>
      <c r="C105" s="23"/>
      <c r="E105" s="66"/>
      <c r="G105" s="25"/>
      <c r="I105" s="66"/>
      <c r="K105" s="66"/>
      <c r="M105" s="66"/>
      <c r="O105" s="66"/>
      <c r="Q105" s="66"/>
      <c r="S105" s="66"/>
      <c r="U105" s="66"/>
      <c r="W105" s="66"/>
      <c r="Y105" s="66"/>
      <c r="AA105" s="66"/>
      <c r="AC105" s="66"/>
      <c r="AE105" s="66"/>
      <c r="AG105" s="66"/>
      <c r="AI105" s="66"/>
      <c r="AK105" s="70">
        <v>35</v>
      </c>
      <c r="AM105" s="66"/>
      <c r="AO105" s="66"/>
      <c r="AS105" s="70">
        <v>37</v>
      </c>
      <c r="AU105" s="66">
        <f>+D105+F105+H105+J105+L105+N105+P105+R105+T105+V105+Z105+X105+AB105+AD105+AF105+AH105+AJ105+AL105+AN105+AP105+AR105+AT105</f>
        <v>0</v>
      </c>
      <c r="AV105" s="66">
        <f>+F105+J105+X105+AB105+AF105+AL105+AT105</f>
        <v>0</v>
      </c>
      <c r="AW105" s="6">
        <f>+D105+H105+R105+Z105</f>
        <v>0</v>
      </c>
      <c r="AX105" s="25">
        <f>+P105+AJ105+AN105+AR105</f>
        <v>0</v>
      </c>
      <c r="AY105" s="25">
        <f>+L105+N105+T105+AH105+AP105</f>
        <v>0</v>
      </c>
      <c r="AZ105" s="13">
        <f>+V105</f>
        <v>0</v>
      </c>
    </row>
    <row r="106" spans="1:52" ht="15">
      <c r="A106" s="68" t="s">
        <v>79</v>
      </c>
      <c r="B106" s="73" t="s">
        <v>18</v>
      </c>
      <c r="C106" s="29" t="s">
        <v>7</v>
      </c>
      <c r="E106" s="29">
        <v>52</v>
      </c>
      <c r="G106" s="29" t="s">
        <v>250</v>
      </c>
      <c r="I106" s="66" t="s">
        <v>19</v>
      </c>
      <c r="K106" s="66"/>
      <c r="M106" s="66"/>
      <c r="O106" s="66"/>
      <c r="Q106" s="70">
        <v>35</v>
      </c>
      <c r="S106" s="70"/>
      <c r="U106" s="70"/>
      <c r="W106" s="29">
        <v>45</v>
      </c>
      <c r="Y106" s="70">
        <v>45</v>
      </c>
      <c r="AA106" s="66">
        <v>19</v>
      </c>
      <c r="AB106" s="24">
        <v>12</v>
      </c>
      <c r="AC106" s="66"/>
      <c r="AE106" s="66">
        <v>20</v>
      </c>
      <c r="AF106" s="24">
        <v>11</v>
      </c>
      <c r="AG106" s="66"/>
      <c r="AI106" s="66"/>
      <c r="AK106" s="70">
        <v>42</v>
      </c>
      <c r="AM106" s="66"/>
      <c r="AO106" s="66"/>
      <c r="AU106" s="66">
        <f>+D106+F106+H106+J106+L106+N106+P106+R106+T106+V106+Z106+X106+AB106+AD106+AF106+AH106+AJ106+AL106+AN106+AP106+AR106+AT106</f>
        <v>23</v>
      </c>
      <c r="AV106" s="66">
        <f>+F106+J106+X106+AB106+AF106+AL106+AT106</f>
        <v>23</v>
      </c>
      <c r="AW106" s="25">
        <f>+D106+H106+R106+Z106</f>
        <v>0</v>
      </c>
      <c r="AX106" s="25">
        <f>+P106+AJ106+AN106+AR106</f>
        <v>0</v>
      </c>
      <c r="AY106" s="25">
        <f>+L106+N106+T106+AH106+AP106</f>
        <v>0</v>
      </c>
      <c r="AZ106" s="28">
        <f>+V106</f>
        <v>0</v>
      </c>
    </row>
    <row r="107" spans="1:52" ht="15">
      <c r="A107" s="68" t="s">
        <v>60</v>
      </c>
      <c r="B107" s="73" t="s">
        <v>3</v>
      </c>
      <c r="C107" s="27">
        <v>22</v>
      </c>
      <c r="D107" s="5">
        <v>9</v>
      </c>
      <c r="E107" s="66"/>
      <c r="G107" s="29">
        <v>31</v>
      </c>
      <c r="I107" s="25"/>
      <c r="K107" s="27">
        <v>30</v>
      </c>
      <c r="L107" s="5">
        <v>1</v>
      </c>
      <c r="M107" s="27">
        <v>30</v>
      </c>
      <c r="N107" s="5">
        <v>1</v>
      </c>
      <c r="O107" s="66">
        <v>8</v>
      </c>
      <c r="P107" s="5">
        <v>32</v>
      </c>
      <c r="Q107" s="70">
        <v>41</v>
      </c>
      <c r="S107" s="70"/>
      <c r="U107" s="66">
        <v>22</v>
      </c>
      <c r="V107" s="15">
        <v>9</v>
      </c>
      <c r="W107" s="66"/>
      <c r="Y107" s="66">
        <v>23</v>
      </c>
      <c r="Z107" s="17">
        <v>8</v>
      </c>
      <c r="AA107" s="66"/>
      <c r="AC107" s="66"/>
      <c r="AE107" s="66"/>
      <c r="AG107" s="70">
        <v>33</v>
      </c>
      <c r="AI107" s="70" t="s">
        <v>333</v>
      </c>
      <c r="AK107" s="70"/>
      <c r="AM107" s="66">
        <v>25</v>
      </c>
      <c r="AN107" s="24">
        <v>6</v>
      </c>
      <c r="AO107" s="70">
        <v>36</v>
      </c>
      <c r="AQ107" s="66">
        <v>13</v>
      </c>
      <c r="AR107" s="65">
        <v>20</v>
      </c>
      <c r="AU107" s="66">
        <f>+D107+F107+H107+J107+L107+N107+P107+R107+T107+V107+Z107+X107+AB107+AD107+AF107+AH107+AJ107+AL107+AN107+AP107+AR107+AT107</f>
        <v>86</v>
      </c>
      <c r="AV107" s="66">
        <f>+F107+J107+X107+AB107+AF107+AL107+AT107</f>
        <v>0</v>
      </c>
      <c r="AW107" s="25">
        <f>+D107+H107+R107+Z107</f>
        <v>17</v>
      </c>
      <c r="AX107" s="25">
        <f>+P107+AJ107+AN107+AR107</f>
        <v>58</v>
      </c>
      <c r="AY107" s="25">
        <f>+L107+N107+T107+AH107+AP107</f>
        <v>2</v>
      </c>
      <c r="AZ107" s="28">
        <f>+V107</f>
        <v>9</v>
      </c>
    </row>
    <row r="108" spans="1:52" ht="15">
      <c r="A108" s="68" t="s">
        <v>53</v>
      </c>
      <c r="B108" s="73" t="s">
        <v>15</v>
      </c>
      <c r="C108" s="29">
        <v>38</v>
      </c>
      <c r="E108" s="29">
        <v>39</v>
      </c>
      <c r="G108" s="29">
        <v>44</v>
      </c>
      <c r="I108" s="70"/>
      <c r="K108" s="70"/>
      <c r="M108" s="70"/>
      <c r="O108" s="70"/>
      <c r="Q108" s="70">
        <v>59</v>
      </c>
      <c r="S108" s="70"/>
      <c r="U108" s="70"/>
      <c r="W108" s="70"/>
      <c r="Y108" s="70"/>
      <c r="AA108" s="70"/>
      <c r="AC108" s="70"/>
      <c r="AE108" s="70"/>
      <c r="AG108" s="70"/>
      <c r="AI108" s="70"/>
      <c r="AK108" s="70"/>
      <c r="AM108" s="70"/>
      <c r="AO108" s="70"/>
      <c r="AU108" s="66">
        <f>+D108+F108+H108+J108+L108+N108+P108+R108+T108+V108+Z108+X108+AB108+AD108+AF108+AH108+AJ108+AL108+AN108+AP108+AR108+AT108</f>
        <v>0</v>
      </c>
      <c r="AV108" s="66">
        <f>+F108+J108+X108+AB108+AF108+AL108+AT108</f>
        <v>0</v>
      </c>
      <c r="AW108" s="6">
        <f>+D108+H108+R108+Z108</f>
        <v>0</v>
      </c>
      <c r="AX108" s="25">
        <f>+P108+AJ108+AN108+AR108</f>
        <v>0</v>
      </c>
      <c r="AY108" s="25">
        <f>+L108+N108+T108+AH108+AP108</f>
        <v>0</v>
      </c>
      <c r="AZ108" s="13">
        <f>+V108</f>
        <v>0</v>
      </c>
    </row>
    <row r="109" spans="1:52" ht="15">
      <c r="A109" s="68" t="s">
        <v>559</v>
      </c>
      <c r="B109" s="68" t="s">
        <v>15</v>
      </c>
      <c r="C109" s="23"/>
      <c r="E109" s="66"/>
      <c r="G109" s="66"/>
      <c r="I109" s="66"/>
      <c r="K109" s="66"/>
      <c r="M109" s="66"/>
      <c r="O109" s="66"/>
      <c r="Q109" s="66"/>
      <c r="S109" s="66"/>
      <c r="U109" s="66"/>
      <c r="W109" s="66"/>
      <c r="Y109" s="66"/>
      <c r="AA109" s="66"/>
      <c r="AC109" s="66"/>
      <c r="AE109" s="66"/>
      <c r="AG109" s="66"/>
      <c r="AI109" s="66"/>
      <c r="AK109" s="70" t="s">
        <v>354</v>
      </c>
      <c r="AM109" s="66"/>
      <c r="AO109" s="66"/>
      <c r="AU109" s="66">
        <f>+D109+F109+H109+J109+L109+N109+P109+R109+T109+V109+Z109+X109+AB109+AD109+AF109+AH109+AJ109+AL109+AN109+AP109+AR109+AT109</f>
        <v>0</v>
      </c>
      <c r="AV109" s="66">
        <f>+F109+J109+X109+AB109+AF109+AL109+AT109</f>
        <v>0</v>
      </c>
      <c r="AW109" s="6">
        <f>+D109+H109+R109+Z109</f>
        <v>0</v>
      </c>
      <c r="AX109" s="25">
        <f>+P109+AJ109+AN109+AR109</f>
        <v>0</v>
      </c>
      <c r="AY109" s="25">
        <f>+L109+N109+T109+AH109+AP109</f>
        <v>0</v>
      </c>
      <c r="AZ109" s="13">
        <f>+V109</f>
        <v>0</v>
      </c>
    </row>
    <row r="110" spans="1:52" ht="15">
      <c r="A110" s="69" t="s">
        <v>513</v>
      </c>
      <c r="B110" s="68" t="s">
        <v>2</v>
      </c>
      <c r="C110" s="23"/>
      <c r="E110" s="66"/>
      <c r="G110" s="66"/>
      <c r="I110" s="66"/>
      <c r="K110" s="66"/>
      <c r="M110" s="66"/>
      <c r="O110" s="66"/>
      <c r="Q110" s="66"/>
      <c r="S110" s="66"/>
      <c r="U110" s="66"/>
      <c r="W110" s="66"/>
      <c r="Y110" s="66"/>
      <c r="AA110" s="66"/>
      <c r="AC110" s="66"/>
      <c r="AE110" s="70" t="s">
        <v>7</v>
      </c>
      <c r="AG110" s="70"/>
      <c r="AI110" s="70"/>
      <c r="AK110" s="70"/>
      <c r="AM110" s="70"/>
      <c r="AO110" s="70"/>
      <c r="AU110" s="66">
        <f>+D110+F110+H110+J110+L110+N110+P110+R110+T110+V110+Z110+X110+AB110+AD110+AF110+AH110+AJ110+AL110+AN110+AP110+AR110+AT110</f>
        <v>0</v>
      </c>
      <c r="AV110" s="66">
        <f>+F110+J110+X110+AB110+AF110+AL110+AT110</f>
        <v>0</v>
      </c>
      <c r="AW110" s="6">
        <f>+D110+H110+R110+Z110</f>
        <v>0</v>
      </c>
      <c r="AX110" s="25">
        <f>+P110+AJ110+AN110+AR110</f>
        <v>0</v>
      </c>
      <c r="AY110" s="25">
        <f>+L110+N110+T110+AH110+AP110</f>
        <v>0</v>
      </c>
      <c r="AZ110" s="13">
        <f>+V110</f>
        <v>0</v>
      </c>
    </row>
    <row r="111" spans="1:52" ht="15">
      <c r="A111" s="69" t="s">
        <v>554</v>
      </c>
      <c r="B111" s="68" t="s">
        <v>553</v>
      </c>
      <c r="C111" s="23"/>
      <c r="E111" s="66"/>
      <c r="G111" s="25"/>
      <c r="I111" s="25"/>
      <c r="K111" s="66"/>
      <c r="M111" s="66"/>
      <c r="O111" s="66"/>
      <c r="Q111" s="66"/>
      <c r="S111" s="66"/>
      <c r="U111" s="66"/>
      <c r="W111" s="66"/>
      <c r="Y111" s="66"/>
      <c r="AA111" s="66"/>
      <c r="AC111" s="66"/>
      <c r="AE111" s="66"/>
      <c r="AG111" s="66"/>
      <c r="AI111" s="70">
        <v>38</v>
      </c>
      <c r="AK111" s="70"/>
      <c r="AM111" s="66"/>
      <c r="AO111" s="70"/>
      <c r="AU111" s="66">
        <f>+D111+F111+H111+J111+L111+N111+P111+R111+T111+V111+Z111+X111+AB111+AD111+AF111+AH111+AJ111+AL111+AN111+AP111+AR111+AT111</f>
        <v>0</v>
      </c>
      <c r="AV111" s="66">
        <f>+F111+J111+X111+AB111+AF111+AL111+AT111</f>
        <v>0</v>
      </c>
      <c r="AW111" s="6">
        <f>+D111+H111+R111+Z111</f>
        <v>0</v>
      </c>
      <c r="AX111" s="25">
        <f>+P111+AJ111+AN111+AR111</f>
        <v>0</v>
      </c>
      <c r="AY111" s="25">
        <f>+L111+N111+T111+AH111+AP111</f>
        <v>0</v>
      </c>
      <c r="AZ111" s="13">
        <f>+V111</f>
        <v>0</v>
      </c>
    </row>
    <row r="112" spans="1:52" ht="15">
      <c r="A112" s="49" t="s">
        <v>377</v>
      </c>
      <c r="B112" s="49" t="s">
        <v>5</v>
      </c>
      <c r="C112" s="23"/>
      <c r="E112" s="66"/>
      <c r="G112" s="66"/>
      <c r="I112" s="66"/>
      <c r="K112" s="29">
        <v>37</v>
      </c>
      <c r="M112" s="29">
        <v>38</v>
      </c>
      <c r="O112" s="66">
        <v>28</v>
      </c>
      <c r="P112" s="5">
        <v>3</v>
      </c>
      <c r="Q112" s="66"/>
      <c r="S112" s="66">
        <v>14</v>
      </c>
      <c r="T112" s="15">
        <v>18</v>
      </c>
      <c r="U112" s="66"/>
      <c r="W112" s="66"/>
      <c r="Y112" s="66"/>
      <c r="AA112" s="66"/>
      <c r="AC112" s="66"/>
      <c r="AE112" s="66"/>
      <c r="AG112" s="66">
        <v>23</v>
      </c>
      <c r="AH112" s="24">
        <v>8</v>
      </c>
      <c r="AI112" s="66">
        <v>8</v>
      </c>
      <c r="AJ112" s="24">
        <v>32</v>
      </c>
      <c r="AK112" s="66"/>
      <c r="AM112" s="66">
        <v>24</v>
      </c>
      <c r="AN112" s="24">
        <v>7</v>
      </c>
      <c r="AO112" s="66">
        <v>21</v>
      </c>
      <c r="AP112" s="47">
        <v>10</v>
      </c>
      <c r="AQ112" s="66">
        <v>6</v>
      </c>
      <c r="AR112" s="65">
        <v>40</v>
      </c>
      <c r="AU112" s="66">
        <f>+D112+F112+H112+J112+L112+N112+P112+R112+T112+V112+Z112+X112+AB112+AD112+AF112+AH112+AJ112+AL112+AN112+AP112+AR112+AT112</f>
        <v>118</v>
      </c>
      <c r="AV112" s="66">
        <f>+F112+J112+X112+AB112+AF112+AL112+AT112</f>
        <v>0</v>
      </c>
      <c r="AW112" s="6">
        <f>+D112+H112+R112+Z112</f>
        <v>0</v>
      </c>
      <c r="AX112" s="25">
        <f>+P112+AJ112+AN112+AR112</f>
        <v>82</v>
      </c>
      <c r="AY112" s="25">
        <f>+L112+N112+T112+AH112+AP112</f>
        <v>36</v>
      </c>
      <c r="AZ112" s="13">
        <f>+V112</f>
        <v>0</v>
      </c>
    </row>
    <row r="113" spans="1:52" ht="15">
      <c r="A113" s="68" t="s">
        <v>38</v>
      </c>
      <c r="B113" s="73" t="s">
        <v>11</v>
      </c>
      <c r="C113" s="27">
        <v>12</v>
      </c>
      <c r="D113" s="5">
        <v>22</v>
      </c>
      <c r="E113" s="23"/>
      <c r="G113" s="25">
        <v>8</v>
      </c>
      <c r="H113" s="5">
        <v>32</v>
      </c>
      <c r="I113" s="29" t="s">
        <v>7</v>
      </c>
      <c r="K113" s="27">
        <v>4</v>
      </c>
      <c r="L113" s="5">
        <v>50</v>
      </c>
      <c r="M113" s="27">
        <v>6</v>
      </c>
      <c r="N113" s="5">
        <v>40</v>
      </c>
      <c r="O113" s="66">
        <v>3</v>
      </c>
      <c r="P113" s="5">
        <v>60</v>
      </c>
      <c r="Q113" s="66">
        <v>8</v>
      </c>
      <c r="R113" s="5">
        <v>32</v>
      </c>
      <c r="S113" s="66">
        <v>8</v>
      </c>
      <c r="T113" s="15">
        <v>32</v>
      </c>
      <c r="U113" s="66">
        <v>15</v>
      </c>
      <c r="V113" s="15">
        <v>16</v>
      </c>
      <c r="W113" s="66">
        <v>21</v>
      </c>
      <c r="X113" s="19">
        <v>10</v>
      </c>
      <c r="Y113" s="66">
        <v>5</v>
      </c>
      <c r="Z113" s="17">
        <v>45</v>
      </c>
      <c r="AA113" s="70">
        <v>36</v>
      </c>
      <c r="AC113" s="66">
        <v>9</v>
      </c>
      <c r="AD113" s="24">
        <v>15</v>
      </c>
      <c r="AE113" s="70" t="s">
        <v>7</v>
      </c>
      <c r="AG113" s="66">
        <v>16</v>
      </c>
      <c r="AH113" s="24">
        <v>15</v>
      </c>
      <c r="AI113" s="66">
        <v>16</v>
      </c>
      <c r="AJ113" s="24">
        <v>15</v>
      </c>
      <c r="AK113" s="70">
        <v>43</v>
      </c>
      <c r="AM113" s="66">
        <v>4</v>
      </c>
      <c r="AN113" s="24">
        <v>50</v>
      </c>
      <c r="AO113" s="66">
        <v>2</v>
      </c>
      <c r="AP113" s="47">
        <v>80</v>
      </c>
      <c r="AQ113" s="66">
        <v>4</v>
      </c>
      <c r="AR113" s="65">
        <v>50</v>
      </c>
      <c r="AU113" s="66">
        <f>+D113+F113+H113+J113+L113+N113+P113+R113+T113+V113+Z113+X113+AB113+AD113+AF113+AH113+AJ113+AL113+AN113+AP113+AR113+AT113</f>
        <v>564</v>
      </c>
      <c r="AV113" s="66">
        <f>+F113+J113+X113+AB113+AF113+AL113+AT113</f>
        <v>10</v>
      </c>
      <c r="AW113" s="6">
        <f>+D113+H113+R113+Z113</f>
        <v>131</v>
      </c>
      <c r="AX113" s="25">
        <f>+P113+AJ113+AN113+AR113</f>
        <v>175</v>
      </c>
      <c r="AY113" s="25">
        <f>+L113+N113+T113+AH113+AP113</f>
        <v>217</v>
      </c>
      <c r="AZ113" s="13">
        <f>+V113</f>
        <v>16</v>
      </c>
    </row>
    <row r="114" spans="1:52" ht="15">
      <c r="A114" s="49" t="s">
        <v>385</v>
      </c>
      <c r="B114" s="49" t="s">
        <v>1</v>
      </c>
      <c r="C114" s="23"/>
      <c r="E114" s="66"/>
      <c r="G114" s="66"/>
      <c r="I114" s="66"/>
      <c r="K114" s="27">
        <v>19</v>
      </c>
      <c r="L114" s="5">
        <v>12</v>
      </c>
      <c r="M114" s="27">
        <v>13</v>
      </c>
      <c r="N114" s="5">
        <v>20</v>
      </c>
      <c r="O114" s="66">
        <v>15</v>
      </c>
      <c r="P114" s="5">
        <v>16</v>
      </c>
      <c r="Q114" s="66"/>
      <c r="S114" s="66">
        <v>25</v>
      </c>
      <c r="T114" s="15">
        <v>6</v>
      </c>
      <c r="U114" s="66">
        <v>20</v>
      </c>
      <c r="V114" s="15">
        <v>11</v>
      </c>
      <c r="W114" s="66"/>
      <c r="Y114" s="66"/>
      <c r="AA114" s="66"/>
      <c r="AC114" s="66"/>
      <c r="AE114" s="66"/>
      <c r="AG114" s="66">
        <v>29</v>
      </c>
      <c r="AH114" s="24">
        <v>2</v>
      </c>
      <c r="AI114" s="66">
        <v>20</v>
      </c>
      <c r="AJ114" s="24">
        <v>11</v>
      </c>
      <c r="AK114" s="66"/>
      <c r="AM114" s="66">
        <v>18</v>
      </c>
      <c r="AN114" s="24">
        <v>13</v>
      </c>
      <c r="AO114" s="66">
        <v>7</v>
      </c>
      <c r="AP114" s="47">
        <v>36</v>
      </c>
      <c r="AQ114" s="66">
        <v>12</v>
      </c>
      <c r="AR114" s="65">
        <v>22</v>
      </c>
      <c r="AU114" s="66">
        <f>+D114+F114+H114+J114+L114+N114+P114+R114+T114+V114+Z114+X114+AB114+AD114+AF114+AH114+AJ114+AL114+AN114+AP114+AR114+AT114</f>
        <v>149</v>
      </c>
      <c r="AV114" s="66">
        <f>+F114+J114+X114+AB114+AF114+AL114+AT114</f>
        <v>0</v>
      </c>
      <c r="AW114" s="6">
        <f>+D114+H114+R114+Z114</f>
        <v>0</v>
      </c>
      <c r="AX114" s="25">
        <f>+P114+AJ114+AN114+AR114</f>
        <v>62</v>
      </c>
      <c r="AY114" s="25">
        <f>+L114+N114+T114+AH114+AP114</f>
        <v>76</v>
      </c>
      <c r="AZ114" s="13">
        <f>+V114</f>
        <v>11</v>
      </c>
    </row>
    <row r="115" spans="1:52" ht="15">
      <c r="A115" s="68" t="s">
        <v>546</v>
      </c>
      <c r="B115" s="68" t="s">
        <v>4</v>
      </c>
      <c r="C115" s="23"/>
      <c r="E115" s="66"/>
      <c r="G115" s="66"/>
      <c r="I115" s="66"/>
      <c r="K115" s="66"/>
      <c r="M115" s="66"/>
      <c r="O115" s="66"/>
      <c r="Q115" s="66"/>
      <c r="S115" s="66"/>
      <c r="U115" s="66"/>
      <c r="W115" s="66"/>
      <c r="Y115" s="66"/>
      <c r="AA115" s="66"/>
      <c r="AC115" s="66"/>
      <c r="AE115" s="66"/>
      <c r="AG115" s="26">
        <v>52</v>
      </c>
      <c r="AI115" s="26"/>
      <c r="AK115" s="26"/>
      <c r="AM115" s="26"/>
      <c r="AO115" s="70"/>
      <c r="AU115" s="66">
        <f>+D115+F115+H115+J115+L115+N115+P115+R115+T115+V115+Z115+X115+AB115+AD115+AF115+AH115+AJ115+AL115+AN115+AP115+AR115+AT115</f>
        <v>0</v>
      </c>
      <c r="AV115" s="66">
        <f>+F115+J115+X115+AB115+AF115+AL115+AT115</f>
        <v>0</v>
      </c>
      <c r="AW115" s="6">
        <f>+D115+H115+R115+Z115</f>
        <v>0</v>
      </c>
      <c r="AX115" s="25">
        <f>+P115+AJ115+AN115+AR115</f>
        <v>0</v>
      </c>
      <c r="AY115" s="25">
        <f>+L115+N115+T115+AH115+AP115</f>
        <v>0</v>
      </c>
      <c r="AZ115" s="13">
        <f>+V115</f>
        <v>0</v>
      </c>
    </row>
    <row r="116" spans="1:52" ht="15">
      <c r="A116" s="68" t="s">
        <v>44</v>
      </c>
      <c r="B116" s="73" t="s">
        <v>1</v>
      </c>
      <c r="C116" s="27">
        <v>9</v>
      </c>
      <c r="D116" s="5">
        <v>29</v>
      </c>
      <c r="E116" s="27">
        <v>14</v>
      </c>
      <c r="F116" s="5">
        <v>18</v>
      </c>
      <c r="G116" s="66">
        <v>11</v>
      </c>
      <c r="H116" s="5">
        <v>24</v>
      </c>
      <c r="I116" s="66" t="s">
        <v>19</v>
      </c>
      <c r="K116" s="66"/>
      <c r="M116" s="66"/>
      <c r="O116" s="66"/>
      <c r="Q116" s="66">
        <v>4</v>
      </c>
      <c r="R116" s="5">
        <v>50</v>
      </c>
      <c r="S116" s="66"/>
      <c r="U116" s="66">
        <v>29</v>
      </c>
      <c r="V116" s="15">
        <v>2</v>
      </c>
      <c r="W116" s="29" t="s">
        <v>7</v>
      </c>
      <c r="Y116" s="66">
        <v>18</v>
      </c>
      <c r="Z116" s="17">
        <v>13</v>
      </c>
      <c r="AA116" s="70" t="s">
        <v>7</v>
      </c>
      <c r="AC116" s="70"/>
      <c r="AE116" s="70" t="s">
        <v>7</v>
      </c>
      <c r="AG116" s="70"/>
      <c r="AI116" s="70"/>
      <c r="AK116" s="70" t="s">
        <v>7</v>
      </c>
      <c r="AM116" s="70"/>
      <c r="AO116" s="70"/>
      <c r="AS116" s="70">
        <v>42</v>
      </c>
      <c r="AU116" s="66">
        <f>+D116+F116+H116+J116+L116+N116+P116+R116+T116+V116+Z116+X116+AB116+AD116+AF116+AH116+AJ116+AL116+AN116+AP116+AR116+AT116</f>
        <v>136</v>
      </c>
      <c r="AV116" s="66">
        <f>+F116+J116+X116+AB116+AF116+AL116+AT116</f>
        <v>18</v>
      </c>
      <c r="AW116" s="6">
        <f>+D116+H116+R116+Z116</f>
        <v>116</v>
      </c>
      <c r="AX116" s="25">
        <f>+P116+AJ116+AN116+AR116</f>
        <v>0</v>
      </c>
      <c r="AY116" s="25">
        <f>+L116+N116+T116+AH116+AP116</f>
        <v>0</v>
      </c>
      <c r="AZ116" s="13">
        <f>+V116</f>
        <v>2</v>
      </c>
    </row>
    <row r="117" spans="1:52" ht="15">
      <c r="A117" s="68" t="s">
        <v>73</v>
      </c>
      <c r="B117" s="73" t="s">
        <v>10</v>
      </c>
      <c r="C117" s="29">
        <v>44</v>
      </c>
      <c r="E117" s="66"/>
      <c r="G117" s="70"/>
      <c r="I117" s="70"/>
      <c r="K117" s="27">
        <v>13</v>
      </c>
      <c r="L117" s="5">
        <v>20</v>
      </c>
      <c r="M117" s="29" t="s">
        <v>333</v>
      </c>
      <c r="O117" s="66">
        <v>17</v>
      </c>
      <c r="P117" s="5">
        <v>14</v>
      </c>
      <c r="Q117" s="70">
        <v>45</v>
      </c>
      <c r="S117" s="66">
        <v>29</v>
      </c>
      <c r="T117" s="15">
        <v>2</v>
      </c>
      <c r="U117" s="70" t="s">
        <v>7</v>
      </c>
      <c r="W117" s="70"/>
      <c r="Y117" s="70"/>
      <c r="AA117" s="70"/>
      <c r="AC117" s="70"/>
      <c r="AE117" s="70"/>
      <c r="AG117" s="70">
        <v>38</v>
      </c>
      <c r="AI117" s="66">
        <v>26</v>
      </c>
      <c r="AJ117" s="24">
        <v>5</v>
      </c>
      <c r="AK117" s="66"/>
      <c r="AM117" s="70">
        <v>34</v>
      </c>
      <c r="AO117" s="66">
        <v>23</v>
      </c>
      <c r="AP117" s="47">
        <v>8</v>
      </c>
      <c r="AQ117" s="66" t="s">
        <v>333</v>
      </c>
      <c r="AU117" s="66">
        <f>+D117+F117+H117+J117+L117+N117+P117+R117+T117+V117+Z117+X117+AB117+AD117+AF117+AH117+AJ117+AL117+AN117+AP117+AR117+AT117</f>
        <v>49</v>
      </c>
      <c r="AV117" s="66">
        <f>+F117+J117+X117+AB117+AF117+AL117+AT117</f>
        <v>0</v>
      </c>
      <c r="AW117" s="6">
        <f>+D117+H117+R117+Z117</f>
        <v>0</v>
      </c>
      <c r="AX117" s="25">
        <f>+P117+AJ117+AN117+AR117</f>
        <v>19</v>
      </c>
      <c r="AY117" s="25">
        <f>+L117+N117+T117+AH117+AP117</f>
        <v>30</v>
      </c>
      <c r="AZ117" s="13">
        <f>+V117</f>
        <v>0</v>
      </c>
    </row>
    <row r="118" spans="1:52" ht="15">
      <c r="A118" s="49" t="s">
        <v>378</v>
      </c>
      <c r="B118" s="49" t="s">
        <v>11</v>
      </c>
      <c r="C118" s="23"/>
      <c r="E118" s="66"/>
      <c r="G118" s="66"/>
      <c r="I118" s="66"/>
      <c r="K118" s="27">
        <v>27</v>
      </c>
      <c r="L118" s="5">
        <v>4</v>
      </c>
      <c r="M118" s="27">
        <v>14</v>
      </c>
      <c r="N118" s="5">
        <v>18</v>
      </c>
      <c r="O118" s="29">
        <v>31</v>
      </c>
      <c r="Q118" s="29"/>
      <c r="S118" s="70">
        <v>35</v>
      </c>
      <c r="U118" s="70"/>
      <c r="W118" s="70"/>
      <c r="Y118" s="70"/>
      <c r="AA118" s="70"/>
      <c r="AC118" s="70"/>
      <c r="AE118" s="70"/>
      <c r="AG118" s="70">
        <v>46</v>
      </c>
      <c r="AI118" s="70">
        <v>34</v>
      </c>
      <c r="AK118" s="26"/>
      <c r="AM118" s="70">
        <v>39</v>
      </c>
      <c r="AO118" s="70">
        <v>34</v>
      </c>
      <c r="AQ118" s="66">
        <v>31</v>
      </c>
      <c r="AU118" s="66">
        <f>+D118+F118+H118+J118+L118+N118+P118+R118+T118+V118+Z118+X118+AB118+AD118+AF118+AH118+AJ118+AL118+AN118+AP118+AR118+AT118</f>
        <v>22</v>
      </c>
      <c r="AV118" s="66">
        <f>+F118+J118+X118+AB118+AF118+AL118+AT118</f>
        <v>0</v>
      </c>
      <c r="AW118" s="6">
        <f>+D118+H118+R118+Z118</f>
        <v>0</v>
      </c>
      <c r="AX118" s="25">
        <f>+P118+AJ118+AN118+AR118</f>
        <v>0</v>
      </c>
      <c r="AY118" s="25">
        <f>+L118+N118+T118+AH118+AP118</f>
        <v>22</v>
      </c>
      <c r="AZ118" s="13">
        <f>+V118</f>
        <v>0</v>
      </c>
    </row>
    <row r="119" spans="1:52" ht="15">
      <c r="A119" s="68" t="s">
        <v>25</v>
      </c>
      <c r="B119" s="73" t="s">
        <v>14</v>
      </c>
      <c r="C119" s="27">
        <v>6</v>
      </c>
      <c r="D119" s="5">
        <v>40</v>
      </c>
      <c r="E119" s="27">
        <v>9</v>
      </c>
      <c r="F119" s="5">
        <v>29</v>
      </c>
      <c r="G119" s="66">
        <v>14</v>
      </c>
      <c r="H119" s="5">
        <v>18</v>
      </c>
      <c r="I119" s="66">
        <v>10</v>
      </c>
      <c r="J119" s="5">
        <v>26</v>
      </c>
      <c r="K119" s="27">
        <v>21</v>
      </c>
      <c r="L119" s="5">
        <v>10</v>
      </c>
      <c r="M119" s="27">
        <v>7</v>
      </c>
      <c r="N119" s="5">
        <v>36</v>
      </c>
      <c r="O119" s="29" t="s">
        <v>333</v>
      </c>
      <c r="Q119" s="66">
        <v>3</v>
      </c>
      <c r="R119" s="5">
        <v>60</v>
      </c>
      <c r="S119" s="66">
        <v>12</v>
      </c>
      <c r="T119" s="15">
        <v>22</v>
      </c>
      <c r="U119" s="66">
        <v>8</v>
      </c>
      <c r="V119" s="15">
        <v>32</v>
      </c>
      <c r="W119" s="66">
        <v>3</v>
      </c>
      <c r="X119" s="19">
        <v>60</v>
      </c>
      <c r="Y119" s="66">
        <v>6</v>
      </c>
      <c r="Z119" s="17">
        <v>40</v>
      </c>
      <c r="AA119" s="66" t="s">
        <v>19</v>
      </c>
      <c r="AC119" s="66">
        <v>2</v>
      </c>
      <c r="AD119" s="24">
        <v>80</v>
      </c>
      <c r="AE119" s="66">
        <v>13</v>
      </c>
      <c r="AF119" s="24">
        <v>20</v>
      </c>
      <c r="AG119" s="66">
        <v>24</v>
      </c>
      <c r="AH119" s="24">
        <v>7</v>
      </c>
      <c r="AI119" s="70" t="s">
        <v>332</v>
      </c>
      <c r="AK119" s="70" t="s">
        <v>7</v>
      </c>
      <c r="AM119" s="66">
        <v>16</v>
      </c>
      <c r="AN119" s="24">
        <v>15</v>
      </c>
      <c r="AO119" s="66">
        <v>13</v>
      </c>
      <c r="AP119" s="47">
        <v>20</v>
      </c>
      <c r="AQ119" s="66" t="s">
        <v>333</v>
      </c>
      <c r="AS119" s="70">
        <v>31</v>
      </c>
      <c r="AU119" s="66">
        <f>+D119+F119+H119+J119+L119+N119+P119+R119+T119+V119+Z119+X119+AB119+AD119+AF119+AH119+AJ119+AL119+AN119+AP119+AR119+AT119</f>
        <v>515</v>
      </c>
      <c r="AV119" s="66">
        <f>+F119+J119+X119+AB119+AF119+AL119+AT119</f>
        <v>135</v>
      </c>
      <c r="AW119" s="6">
        <f>+D119+H119+R119+Z119</f>
        <v>158</v>
      </c>
      <c r="AX119" s="25">
        <f>+P119+AJ119+AN119+AR119</f>
        <v>15</v>
      </c>
      <c r="AY119" s="25">
        <f>+L119+N119+T119+AH119+AP119</f>
        <v>95</v>
      </c>
      <c r="AZ119" s="13">
        <f>+V119</f>
        <v>32</v>
      </c>
    </row>
    <row r="120" spans="1:52" ht="15">
      <c r="A120" s="49" t="s">
        <v>375</v>
      </c>
      <c r="B120" s="49" t="s">
        <v>10</v>
      </c>
      <c r="C120" s="23"/>
      <c r="E120" s="25"/>
      <c r="G120" s="25"/>
      <c r="I120" s="66"/>
      <c r="K120" s="29" t="s">
        <v>333</v>
      </c>
      <c r="M120" s="29">
        <v>40</v>
      </c>
      <c r="O120" s="29">
        <v>37</v>
      </c>
      <c r="Q120" s="29"/>
      <c r="S120" s="70" t="s">
        <v>333</v>
      </c>
      <c r="U120" s="70" t="s">
        <v>19</v>
      </c>
      <c r="W120" s="70"/>
      <c r="Y120" s="70"/>
      <c r="AA120" s="70"/>
      <c r="AC120" s="70"/>
      <c r="AE120" s="70"/>
      <c r="AG120" s="70"/>
      <c r="AI120" s="70"/>
      <c r="AK120" s="70"/>
      <c r="AM120" s="70"/>
      <c r="AO120" s="70"/>
      <c r="AU120" s="66">
        <f>+D120+F120+H120+J120+L120+N120+P120+R120+T120+V120+Z120+X120+AB120+AD120+AF120+AH120+AJ120+AL120+AN120+AP120+AR120+AT120</f>
        <v>0</v>
      </c>
      <c r="AV120" s="66">
        <f>+F120+J120+X120+AB120+AF120+AL120+AT120</f>
        <v>0</v>
      </c>
      <c r="AW120" s="6">
        <f>+D120+H120+R120+Z120</f>
        <v>0</v>
      </c>
      <c r="AX120" s="25">
        <f>+P120+AJ120+AN120+AR120</f>
        <v>0</v>
      </c>
      <c r="AY120" s="25">
        <f>+L120+N120+T120+AH120+AP120</f>
        <v>0</v>
      </c>
      <c r="AZ120" s="13">
        <f>+V120</f>
        <v>0</v>
      </c>
    </row>
    <row r="121" spans="1:52" ht="15">
      <c r="A121" s="30" t="s">
        <v>365</v>
      </c>
      <c r="B121" s="49" t="s">
        <v>9</v>
      </c>
      <c r="C121" s="23"/>
      <c r="E121" s="66"/>
      <c r="G121" s="66"/>
      <c r="I121" s="66"/>
      <c r="K121" s="29">
        <v>51</v>
      </c>
      <c r="M121" s="29"/>
      <c r="O121" s="29">
        <v>40</v>
      </c>
      <c r="Q121" s="29"/>
      <c r="S121" s="29"/>
      <c r="U121" s="29"/>
      <c r="W121" s="29"/>
      <c r="Y121" s="29"/>
      <c r="AA121" s="29"/>
      <c r="AC121" s="29"/>
      <c r="AE121" s="29"/>
      <c r="AG121" s="29"/>
      <c r="AI121" s="29"/>
      <c r="AK121" s="29"/>
      <c r="AM121" s="29"/>
      <c r="AO121" s="29"/>
      <c r="AU121" s="66">
        <f>+D121+F121+H121+J121+L121+N121+P121+R121+T121+V121+Z121+X121+AB121+AD121+AF121+AH121+AJ121+AL121+AN121+AP121+AR121+AT121</f>
        <v>0</v>
      </c>
      <c r="AV121" s="66">
        <f>+F121+J121+X121+AB121+AF121+AL121+AT121</f>
        <v>0</v>
      </c>
      <c r="AW121" s="6">
        <f>+D121+H121+R121+Z121</f>
        <v>0</v>
      </c>
      <c r="AX121" s="25">
        <f>+P121+AJ121+AN121+AR121</f>
        <v>0</v>
      </c>
      <c r="AY121" s="25">
        <f>+L121+N121+T121+AH121+AP121</f>
        <v>0</v>
      </c>
      <c r="AZ121" s="13">
        <f>+V121</f>
        <v>0</v>
      </c>
    </row>
    <row r="122" spans="1:52" ht="15">
      <c r="A122" s="68" t="s">
        <v>68</v>
      </c>
      <c r="B122" s="73" t="s">
        <v>11</v>
      </c>
      <c r="C122" s="29">
        <v>47</v>
      </c>
      <c r="E122" s="29">
        <v>47</v>
      </c>
      <c r="G122" s="29">
        <v>36</v>
      </c>
      <c r="I122" s="29" t="s">
        <v>7</v>
      </c>
      <c r="K122" s="29"/>
      <c r="M122" s="29"/>
      <c r="O122" s="29"/>
      <c r="Q122" s="70">
        <v>56</v>
      </c>
      <c r="S122" s="70">
        <v>47</v>
      </c>
      <c r="U122" s="70">
        <v>36</v>
      </c>
      <c r="W122" s="70"/>
      <c r="Y122" s="70">
        <v>32</v>
      </c>
      <c r="AA122" s="70"/>
      <c r="AC122" s="70"/>
      <c r="AE122" s="70"/>
      <c r="AG122" s="70"/>
      <c r="AI122" s="70"/>
      <c r="AK122" s="70"/>
      <c r="AM122" s="70"/>
      <c r="AO122" s="70"/>
      <c r="AS122" s="70">
        <v>46</v>
      </c>
      <c r="AU122" s="66">
        <f>+D122+F122+H122+J122+L122+N122+P122+R122+T122+V122+Z122+X122+AB122+AD122+AF122+AH122+AJ122+AL122+AN122+AP122+AR122+AT122</f>
        <v>0</v>
      </c>
      <c r="AV122" s="66">
        <f>+F122+J122+X122+AB122+AF122+AL122+AT122</f>
        <v>0</v>
      </c>
      <c r="AW122" s="6">
        <f>+D122+H122+R122+Z122</f>
        <v>0</v>
      </c>
      <c r="AX122" s="25">
        <f>+P122+AJ122+AN122+AR122</f>
        <v>0</v>
      </c>
      <c r="AY122" s="25">
        <f>+L122+N122+T122+AH122+AP122</f>
        <v>0</v>
      </c>
      <c r="AZ122" s="13">
        <f>+V122</f>
        <v>0</v>
      </c>
    </row>
    <row r="123" spans="1:52" ht="15">
      <c r="A123" s="49" t="s">
        <v>392</v>
      </c>
      <c r="B123" s="49" t="s">
        <v>11</v>
      </c>
      <c r="C123" s="23"/>
      <c r="E123" s="66"/>
      <c r="G123" s="66"/>
      <c r="I123" s="66"/>
      <c r="K123" s="27">
        <v>11</v>
      </c>
      <c r="L123" s="5">
        <v>24</v>
      </c>
      <c r="M123" s="27">
        <v>15</v>
      </c>
      <c r="N123" s="5">
        <v>16</v>
      </c>
      <c r="O123" s="66">
        <v>22</v>
      </c>
      <c r="P123" s="5">
        <v>9</v>
      </c>
      <c r="Q123" s="66"/>
      <c r="S123" s="66">
        <v>30</v>
      </c>
      <c r="T123" s="15">
        <v>1</v>
      </c>
      <c r="U123" s="66"/>
      <c r="W123" s="66"/>
      <c r="Y123" s="66"/>
      <c r="AA123" s="66"/>
      <c r="AC123" s="66"/>
      <c r="AE123" s="66"/>
      <c r="AG123" s="66"/>
      <c r="AI123" s="66"/>
      <c r="AK123" s="66"/>
      <c r="AM123" s="66"/>
      <c r="AO123" s="66"/>
      <c r="AU123" s="66">
        <f>+D123+F123+H123+J123+L123+N123+P123+R123+T123+V123+Z123+X123+AB123+AD123+AF123+AH123+AJ123+AL123+AN123+AP123+AR123+AT123</f>
        <v>50</v>
      </c>
      <c r="AV123" s="66">
        <f>+F123+J123+X123+AB123+AF123+AL123+AT123</f>
        <v>0</v>
      </c>
      <c r="AW123" s="6">
        <f>+D123+H123+R123+Z123</f>
        <v>0</v>
      </c>
      <c r="AX123" s="25">
        <f>+P123+AJ123+AN123+AR123</f>
        <v>9</v>
      </c>
      <c r="AY123" s="25">
        <f>+L123+N123+T123+AH123+AP123</f>
        <v>41</v>
      </c>
      <c r="AZ123" s="13">
        <f>+V123</f>
        <v>0</v>
      </c>
    </row>
    <row r="124" spans="1:52" ht="15">
      <c r="A124" s="49" t="s">
        <v>384</v>
      </c>
      <c r="B124" s="49" t="s">
        <v>10</v>
      </c>
      <c r="C124" s="23"/>
      <c r="E124" s="66"/>
      <c r="G124" s="66"/>
      <c r="I124" s="66"/>
      <c r="K124" s="27">
        <v>7</v>
      </c>
      <c r="L124" s="5">
        <v>36</v>
      </c>
      <c r="M124" s="27">
        <v>4</v>
      </c>
      <c r="N124" s="5">
        <v>50</v>
      </c>
      <c r="O124" s="29" t="s">
        <v>333</v>
      </c>
      <c r="Q124" s="29"/>
      <c r="S124" s="66">
        <v>11</v>
      </c>
      <c r="T124" s="15">
        <v>24</v>
      </c>
      <c r="U124" s="66">
        <v>7</v>
      </c>
      <c r="V124" s="15">
        <v>36</v>
      </c>
      <c r="W124" s="66"/>
      <c r="Y124" s="66"/>
      <c r="AA124" s="66"/>
      <c r="AC124" s="66">
        <v>4</v>
      </c>
      <c r="AD124" s="24">
        <v>50</v>
      </c>
      <c r="AE124" s="66"/>
      <c r="AG124" s="66">
        <v>9</v>
      </c>
      <c r="AH124" s="24">
        <v>29</v>
      </c>
      <c r="AI124" s="70" t="s">
        <v>333</v>
      </c>
      <c r="AK124" s="70"/>
      <c r="AM124" s="66">
        <v>17</v>
      </c>
      <c r="AN124" s="24">
        <v>14</v>
      </c>
      <c r="AO124" s="66">
        <v>6</v>
      </c>
      <c r="AP124" s="47">
        <v>40</v>
      </c>
      <c r="AQ124" s="66" t="s">
        <v>333</v>
      </c>
      <c r="AU124" s="66">
        <f>+D124+F124+H124+J124+L124+N124+P124+R124+T124+V124+Z124+X124+AB124+AD124+AF124+AH124+AJ124+AL124+AN124+AP124+AR124+AT124</f>
        <v>279</v>
      </c>
      <c r="AV124" s="66">
        <f>+F124+J124+X124+AB124+AF124+AL124+AT124</f>
        <v>0</v>
      </c>
      <c r="AW124" s="6">
        <f>+D124+H124+R124+Z124</f>
        <v>0</v>
      </c>
      <c r="AX124" s="25">
        <f>+P124+AJ124+AN124+AR124</f>
        <v>14</v>
      </c>
      <c r="AY124" s="25">
        <f>+L124+N124+T124+AH124+AP124</f>
        <v>179</v>
      </c>
      <c r="AZ124" s="13">
        <f>+V124</f>
        <v>36</v>
      </c>
    </row>
    <row r="125" spans="1:52" ht="15">
      <c r="A125" s="68" t="s">
        <v>138</v>
      </c>
      <c r="B125" s="73" t="s">
        <v>9</v>
      </c>
      <c r="C125" s="66"/>
      <c r="E125" s="29">
        <v>56</v>
      </c>
      <c r="G125" s="25"/>
      <c r="I125" s="29">
        <v>45</v>
      </c>
      <c r="K125" s="29"/>
      <c r="M125" s="29"/>
      <c r="O125" s="29"/>
      <c r="Q125" s="29"/>
      <c r="S125" s="29"/>
      <c r="U125" s="29"/>
      <c r="W125" s="29">
        <v>32</v>
      </c>
      <c r="Y125" s="29"/>
      <c r="AA125" s="66">
        <v>20</v>
      </c>
      <c r="AB125" s="24">
        <v>11</v>
      </c>
      <c r="AE125" s="70" t="s">
        <v>7</v>
      </c>
      <c r="AG125" s="70"/>
      <c r="AI125" s="70"/>
      <c r="AK125" s="70" t="s">
        <v>250</v>
      </c>
      <c r="AM125" s="70"/>
      <c r="AO125" s="70"/>
      <c r="AS125" s="66">
        <v>13</v>
      </c>
      <c r="AT125" s="65">
        <v>20</v>
      </c>
      <c r="AU125" s="66">
        <f>+D125+F125+H125+J125+L125+N125+P125+R125+T125+V125+Z125+X125+AB125+AD125+AF125+AH125+AJ125+AL125+AN125+AP125+AR125+AT125</f>
        <v>31</v>
      </c>
      <c r="AV125" s="66">
        <f>+F125+J125+X125+AB125+AF125+AL125+AT125</f>
        <v>31</v>
      </c>
      <c r="AW125" s="6">
        <f>+D125+H125+R125+Z125</f>
        <v>0</v>
      </c>
      <c r="AX125" s="25">
        <f>+P125+AJ125+AN125+AR125</f>
        <v>0</v>
      </c>
      <c r="AY125" s="25">
        <f>+L125+N125+T125+AH125+AP125</f>
        <v>0</v>
      </c>
      <c r="AZ125" s="13">
        <f>+V125</f>
        <v>0</v>
      </c>
    </row>
    <row r="126" spans="1:52" ht="15">
      <c r="A126" s="49" t="s">
        <v>367</v>
      </c>
      <c r="B126" s="49" t="s">
        <v>5</v>
      </c>
      <c r="C126" s="23"/>
      <c r="E126" s="66"/>
      <c r="G126" s="66"/>
      <c r="I126" s="66"/>
      <c r="K126" s="29">
        <v>40</v>
      </c>
      <c r="M126" s="27">
        <v>27</v>
      </c>
      <c r="N126" s="5">
        <v>4</v>
      </c>
      <c r="O126" s="29" t="s">
        <v>333</v>
      </c>
      <c r="Q126" s="29"/>
      <c r="S126" s="70">
        <v>38</v>
      </c>
      <c r="U126" s="66">
        <v>30</v>
      </c>
      <c r="V126" s="15">
        <v>1</v>
      </c>
      <c r="W126" s="66"/>
      <c r="Y126" s="66"/>
      <c r="AA126" s="66"/>
      <c r="AC126" s="66"/>
      <c r="AE126" s="66"/>
      <c r="AG126" s="66">
        <v>27</v>
      </c>
      <c r="AH126" s="24">
        <v>4</v>
      </c>
      <c r="AI126" s="66">
        <v>21</v>
      </c>
      <c r="AJ126" s="24">
        <v>10</v>
      </c>
      <c r="AK126" s="66"/>
      <c r="AM126" s="70">
        <v>37</v>
      </c>
      <c r="AO126" s="70">
        <v>35</v>
      </c>
      <c r="AQ126" s="66">
        <v>27</v>
      </c>
      <c r="AR126" s="65">
        <v>4</v>
      </c>
      <c r="AU126" s="66">
        <f>+D126+F126+H126+J126+L126+N126+P126+R126+T126+V126+Z126+X126+AB126+AD126+AF126+AH126+AJ126+AL126+AN126+AP126+AR126+AT126</f>
        <v>23</v>
      </c>
      <c r="AV126" s="66">
        <f>+F126+J126+X126+AB126+AF126+AL126+AT126</f>
        <v>0</v>
      </c>
      <c r="AW126" s="6">
        <f>+D126+H126+R126+Z126</f>
        <v>0</v>
      </c>
      <c r="AX126" s="25">
        <f>+P126+AJ126+AN126+AR126</f>
        <v>14</v>
      </c>
      <c r="AY126" s="25">
        <f>+L126+N126+T126+AH126+AP126</f>
        <v>8</v>
      </c>
      <c r="AZ126" s="13">
        <f>+V126</f>
        <v>1</v>
      </c>
    </row>
    <row r="127" spans="1:52" ht="15">
      <c r="A127" s="68" t="s">
        <v>482</v>
      </c>
      <c r="B127" s="68" t="s">
        <v>1</v>
      </c>
      <c r="C127" s="23"/>
      <c r="E127" s="66"/>
      <c r="G127" s="66"/>
      <c r="I127" s="66"/>
      <c r="K127" s="66"/>
      <c r="M127" s="66"/>
      <c r="O127" s="66"/>
      <c r="Q127" s="66"/>
      <c r="S127" s="66"/>
      <c r="U127" s="66"/>
      <c r="W127" s="66"/>
      <c r="Y127" s="66"/>
      <c r="AA127" s="70" t="s">
        <v>7</v>
      </c>
      <c r="AC127" s="70"/>
      <c r="AE127" s="70"/>
      <c r="AG127" s="70"/>
      <c r="AI127" s="70"/>
      <c r="AK127" s="70">
        <v>32</v>
      </c>
      <c r="AM127" s="70"/>
      <c r="AO127" s="70"/>
      <c r="AU127" s="66">
        <f>+D127+F127+H127+J127+L127+N127+P127+R127+T127+V127+Z127+X127+AB127+AD127+AF127+AH127+AJ127+AL127+AN127+AP127+AR127+AT127</f>
        <v>0</v>
      </c>
      <c r="AV127" s="66">
        <f>+F127+J127+X127+AB127+AF127+AL127+AT127</f>
        <v>0</v>
      </c>
      <c r="AW127" s="6">
        <f>+D127+H127+R127+Z127</f>
        <v>0</v>
      </c>
      <c r="AX127" s="25">
        <f>+P127+AJ127+AN127+AR127</f>
        <v>0</v>
      </c>
      <c r="AY127" s="25">
        <f>+L127+N127+T127+AH127+AP127</f>
        <v>0</v>
      </c>
      <c r="AZ127" s="13">
        <f>+V127</f>
        <v>0</v>
      </c>
    </row>
    <row r="128" spans="1:52" ht="15">
      <c r="A128" s="68" t="s">
        <v>24</v>
      </c>
      <c r="B128" s="73" t="s">
        <v>10</v>
      </c>
      <c r="C128" s="27">
        <v>3</v>
      </c>
      <c r="D128" s="5">
        <v>60</v>
      </c>
      <c r="E128" s="27" t="s">
        <v>19</v>
      </c>
      <c r="G128" s="66" t="s">
        <v>19</v>
      </c>
      <c r="I128" s="29" t="s">
        <v>7</v>
      </c>
      <c r="K128" s="29"/>
      <c r="M128" s="29"/>
      <c r="O128" s="29"/>
      <c r="Q128" s="25">
        <v>15</v>
      </c>
      <c r="R128" s="5">
        <v>16</v>
      </c>
      <c r="S128" s="25"/>
      <c r="U128" s="66"/>
      <c r="W128" s="66">
        <v>8</v>
      </c>
      <c r="X128" s="19">
        <v>32</v>
      </c>
      <c r="Y128" s="66">
        <v>12</v>
      </c>
      <c r="Z128" s="17">
        <v>22</v>
      </c>
      <c r="AA128" s="70" t="s">
        <v>7</v>
      </c>
      <c r="AC128" s="70"/>
      <c r="AE128" s="25">
        <v>3</v>
      </c>
      <c r="AF128" s="24">
        <v>60</v>
      </c>
      <c r="AK128" s="25" t="s">
        <v>19</v>
      </c>
      <c r="AS128" s="66">
        <v>4</v>
      </c>
      <c r="AT128" s="65">
        <v>50</v>
      </c>
      <c r="AU128" s="66">
        <f>+D128+F128+H128+J128+L128+N128+P128+R128+T128+V128+Z128+X128+AB128+AD128+AF128+AH128+AJ128+AL128+AN128+AP128+AR128+AT128</f>
        <v>240</v>
      </c>
      <c r="AV128" s="66">
        <f>+F128+J128+X128+AB128+AF128+AL128+AT128</f>
        <v>142</v>
      </c>
      <c r="AW128" s="6">
        <f>+D128+H128+R128+Z128</f>
        <v>98</v>
      </c>
      <c r="AX128" s="25">
        <f>+P128+AJ128+AN128+AR128</f>
        <v>0</v>
      </c>
      <c r="AY128" s="25">
        <f>+L128+N128+T128+AH128+AP128</f>
        <v>0</v>
      </c>
      <c r="AZ128" s="13">
        <f>+V128</f>
        <v>0</v>
      </c>
    </row>
    <row r="129" spans="1:52" ht="15">
      <c r="A129" s="69" t="s">
        <v>563</v>
      </c>
      <c r="B129" s="68" t="s">
        <v>8</v>
      </c>
      <c r="C129" s="23"/>
      <c r="E129" s="66"/>
      <c r="G129" s="66"/>
      <c r="I129" s="66"/>
      <c r="K129" s="66"/>
      <c r="M129" s="66"/>
      <c r="O129" s="66"/>
      <c r="Q129" s="66"/>
      <c r="S129" s="66"/>
      <c r="U129" s="66"/>
      <c r="W129" s="66"/>
      <c r="Y129" s="66"/>
      <c r="AA129" s="66"/>
      <c r="AC129" s="66"/>
      <c r="AE129" s="66"/>
      <c r="AG129" s="66"/>
      <c r="AI129" s="66"/>
      <c r="AK129" s="70" t="s">
        <v>7</v>
      </c>
      <c r="AM129" s="66"/>
      <c r="AO129" s="66"/>
      <c r="AU129" s="66">
        <f>+D129+F129+H129+J129+L129+N129+P129+R129+T129+V129+Z129+X129+AB129+AD129+AF129+AH129+AJ129+AL129+AN129+AP129+AR129+AT129</f>
        <v>0</v>
      </c>
      <c r="AV129" s="66">
        <f>+F129+J129+X129+AB129+AF129+AL129+AT129</f>
        <v>0</v>
      </c>
      <c r="AW129" s="6">
        <f>+D129+H129+R129+Z129</f>
        <v>0</v>
      </c>
      <c r="AX129" s="25">
        <f>+P129+AJ129+AN129+AR129</f>
        <v>0</v>
      </c>
      <c r="AY129" s="25">
        <f>+L129+N129+T129+AH129+AP129</f>
        <v>0</v>
      </c>
      <c r="AZ129" s="13">
        <f>+V129</f>
        <v>0</v>
      </c>
    </row>
    <row r="130" spans="1:52" ht="15">
      <c r="A130" s="68" t="s">
        <v>139</v>
      </c>
      <c r="B130" s="73" t="s">
        <v>111</v>
      </c>
      <c r="C130" s="23"/>
      <c r="E130" s="29">
        <v>33</v>
      </c>
      <c r="G130" s="66"/>
      <c r="I130" s="29" t="s">
        <v>7</v>
      </c>
      <c r="K130" s="29"/>
      <c r="M130" s="29"/>
      <c r="O130" s="29"/>
      <c r="Q130" s="29"/>
      <c r="S130" s="29"/>
      <c r="U130" s="29"/>
      <c r="W130" s="29">
        <v>40</v>
      </c>
      <c r="Y130" s="29"/>
      <c r="AA130" s="66">
        <v>14</v>
      </c>
      <c r="AB130" s="24">
        <v>18</v>
      </c>
      <c r="AC130" s="66"/>
      <c r="AE130" s="66">
        <v>18</v>
      </c>
      <c r="AF130" s="24">
        <v>13</v>
      </c>
      <c r="AG130" s="66"/>
      <c r="AI130" s="66"/>
      <c r="AK130" s="66">
        <v>11</v>
      </c>
      <c r="AL130" s="24">
        <v>24</v>
      </c>
      <c r="AM130" s="66"/>
      <c r="AO130" s="66"/>
      <c r="AS130" s="66" t="s">
        <v>19</v>
      </c>
      <c r="AU130" s="66">
        <f>+D130+F130+H130+J130+L130+N130+P130+R130+T130+V130+Z130+X130+AB130+AD130+AF130+AH130+AJ130+AL130+AN130+AP130+AR130+AT130</f>
        <v>55</v>
      </c>
      <c r="AV130" s="66">
        <f>+F130+J130+X130+AB130+AF130+AL130+AT130</f>
        <v>55</v>
      </c>
      <c r="AW130" s="6">
        <f>+D130+H130+R130+Z130</f>
        <v>0</v>
      </c>
      <c r="AX130" s="25">
        <f>+P130+AJ130+AN130+AR130</f>
        <v>0</v>
      </c>
      <c r="AY130" s="25">
        <f>+L130+N130+T130+AH130+AP130</f>
        <v>0</v>
      </c>
      <c r="AZ130" s="13">
        <f>+V130</f>
        <v>0</v>
      </c>
    </row>
    <row r="131" spans="1:52" ht="15">
      <c r="A131" s="22" t="s">
        <v>88</v>
      </c>
      <c r="B131" s="73" t="s">
        <v>1</v>
      </c>
      <c r="C131" s="29" t="s">
        <v>7</v>
      </c>
      <c r="E131" s="27">
        <v>21</v>
      </c>
      <c r="F131" s="5">
        <v>10</v>
      </c>
      <c r="G131" s="29">
        <v>41</v>
      </c>
      <c r="I131" s="66">
        <v>6</v>
      </c>
      <c r="J131" s="5">
        <v>40</v>
      </c>
      <c r="K131" s="66"/>
      <c r="M131" s="66"/>
      <c r="O131" s="66"/>
      <c r="Q131" s="70">
        <v>55</v>
      </c>
      <c r="S131" s="70"/>
      <c r="U131" s="70"/>
      <c r="W131" s="66">
        <v>9</v>
      </c>
      <c r="X131" s="19">
        <v>29</v>
      </c>
      <c r="Y131" s="70">
        <v>39</v>
      </c>
      <c r="AA131" s="66">
        <v>6</v>
      </c>
      <c r="AB131" s="24">
        <v>40</v>
      </c>
      <c r="AC131" s="66"/>
      <c r="AE131" s="66">
        <v>6</v>
      </c>
      <c r="AF131" s="24">
        <v>40</v>
      </c>
      <c r="AG131" s="66"/>
      <c r="AI131" s="66"/>
      <c r="AK131" s="66">
        <v>3</v>
      </c>
      <c r="AL131" s="24">
        <v>60</v>
      </c>
      <c r="AM131" s="66"/>
      <c r="AO131" s="66"/>
      <c r="AS131" s="66">
        <v>9</v>
      </c>
      <c r="AT131" s="65">
        <v>29</v>
      </c>
      <c r="AU131" s="66">
        <f>+D131+F131+H131+J131+L131+N131+P131+R131+T131+V131+Z131+X131+AB131+AD131+AF131+AH131+AJ131+AL131+AN131+AP131+AR131+AT131</f>
        <v>248</v>
      </c>
      <c r="AV131" s="66">
        <f>+F131+J131+X131+AB131+AF131+AL131+AT131</f>
        <v>248</v>
      </c>
      <c r="AW131" s="6">
        <f>+D131+H131+R131+Z131</f>
        <v>0</v>
      </c>
      <c r="AX131" s="25">
        <f>+P131+AJ131+AN131+AR131</f>
        <v>0</v>
      </c>
      <c r="AY131" s="25">
        <f>+L131+N131+T131+AH131+AP131</f>
        <v>0</v>
      </c>
      <c r="AZ131" s="13">
        <f>+V131</f>
        <v>0</v>
      </c>
    </row>
    <row r="132" spans="1:52" ht="15">
      <c r="A132" s="68" t="s">
        <v>485</v>
      </c>
      <c r="B132" s="68" t="s">
        <v>110</v>
      </c>
      <c r="E132" s="66"/>
      <c r="G132" s="66"/>
      <c r="I132" s="66"/>
      <c r="K132" s="66"/>
      <c r="M132" s="66"/>
      <c r="O132" s="66"/>
      <c r="Q132" s="66"/>
      <c r="S132" s="66"/>
      <c r="U132" s="66"/>
      <c r="W132" s="66"/>
      <c r="Y132" s="66"/>
      <c r="AA132" s="70">
        <v>53</v>
      </c>
      <c r="AC132" s="70"/>
      <c r="AE132" s="66">
        <v>25</v>
      </c>
      <c r="AF132" s="24">
        <v>6</v>
      </c>
      <c r="AG132" s="66"/>
      <c r="AI132" s="66"/>
      <c r="AK132" s="70">
        <v>39</v>
      </c>
      <c r="AM132" s="66"/>
      <c r="AO132" s="66"/>
      <c r="AS132" s="70" t="s">
        <v>354</v>
      </c>
      <c r="AU132" s="66">
        <f>+D132+F132+H132+J132+L132+N132+P132+R132+T132+V132+Z132+X132+AB132+AD132+AF132+AH132+AJ132+AL132+AN132+AP132+AR132+AT132</f>
        <v>6</v>
      </c>
      <c r="AV132" s="66">
        <f>+F132+J132+X132+AB132+AF132+AL132+AT132</f>
        <v>6</v>
      </c>
      <c r="AW132" s="6">
        <f>+D132+H132+R132+Z132</f>
        <v>0</v>
      </c>
      <c r="AX132" s="25">
        <f>+P132+AJ132+AN132+AR132</f>
        <v>0</v>
      </c>
      <c r="AY132" s="25">
        <f>+L132+N132+T132+AH132+AP132</f>
        <v>0</v>
      </c>
      <c r="AZ132" s="13">
        <f>+V132</f>
        <v>0</v>
      </c>
    </row>
    <row r="133" spans="1:52" ht="15">
      <c r="A133" s="68" t="s">
        <v>483</v>
      </c>
      <c r="B133" s="68" t="s">
        <v>5</v>
      </c>
      <c r="C133" s="23"/>
      <c r="E133" s="66"/>
      <c r="G133" s="66"/>
      <c r="I133" s="66"/>
      <c r="K133" s="66"/>
      <c r="M133" s="66"/>
      <c r="O133" s="66"/>
      <c r="Q133" s="66"/>
      <c r="S133" s="66"/>
      <c r="U133" s="66"/>
      <c r="W133" s="66"/>
      <c r="Y133" s="66"/>
      <c r="AA133" s="70" t="s">
        <v>7</v>
      </c>
      <c r="AC133" s="70"/>
      <c r="AE133" s="70"/>
      <c r="AG133" s="70"/>
      <c r="AI133" s="70"/>
      <c r="AK133" s="70">
        <v>50</v>
      </c>
      <c r="AM133" s="70"/>
      <c r="AO133" s="70"/>
      <c r="AU133" s="66">
        <f>+D133+F133+H133+J133+L133+N133+P133+R133+T133+V133+Z133+X133+AB133+AD133+AF133+AH133+AJ133+AL133+AN133+AP133+AR133+AT133</f>
        <v>0</v>
      </c>
      <c r="AV133" s="66">
        <f>+F133+J133+X133+AB133+AF133+AL133+AT133</f>
        <v>0</v>
      </c>
      <c r="AW133" s="6">
        <f>+D133+H133+R133+Z133</f>
        <v>0</v>
      </c>
      <c r="AX133" s="25">
        <f>+P133+AJ133+AN133+AR133</f>
        <v>0</v>
      </c>
      <c r="AY133" s="25">
        <f>+L133+N133+T133+AH133+AP133</f>
        <v>0</v>
      </c>
      <c r="AZ133" s="13">
        <f>+V133</f>
        <v>0</v>
      </c>
    </row>
    <row r="134" spans="1:52" ht="15">
      <c r="A134" s="69" t="s">
        <v>154</v>
      </c>
      <c r="B134" s="73" t="s">
        <v>16</v>
      </c>
      <c r="C134" s="23"/>
      <c r="E134" s="29">
        <v>67</v>
      </c>
      <c r="G134" s="70"/>
      <c r="I134" s="70"/>
      <c r="K134" s="70"/>
      <c r="M134" s="70"/>
      <c r="O134" s="70"/>
      <c r="Q134" s="70"/>
      <c r="S134" s="70"/>
      <c r="U134" s="70"/>
      <c r="W134" s="70"/>
      <c r="Y134" s="70"/>
      <c r="AA134" s="70"/>
      <c r="AC134" s="70"/>
      <c r="AE134" s="70"/>
      <c r="AG134" s="70"/>
      <c r="AI134" s="70"/>
      <c r="AK134" s="70"/>
      <c r="AM134" s="70"/>
      <c r="AO134" s="70"/>
      <c r="AU134" s="66">
        <f>+D134+F134+H134+J134+L134+N134+P134+R134+T134+V134+Z134+X134+AB134+AD134+AF134+AH134+AJ134+AL134+AN134+AP134+AR134+AT134</f>
        <v>0</v>
      </c>
      <c r="AV134" s="66">
        <f>+F134+J134+X134+AB134+AF134+AL134+AT134</f>
        <v>0</v>
      </c>
      <c r="AW134" s="6">
        <f>+D134+H134+R134+Z134</f>
        <v>0</v>
      </c>
      <c r="AX134" s="25">
        <f>+P134+AJ134+AN134+AR134</f>
        <v>0</v>
      </c>
      <c r="AY134" s="25">
        <f>+L134+N134+T134+AH134+AP134</f>
        <v>0</v>
      </c>
      <c r="AZ134" s="13">
        <f>+V134</f>
        <v>0</v>
      </c>
    </row>
    <row r="135" spans="1:52" ht="15">
      <c r="A135" s="49" t="s">
        <v>517</v>
      </c>
      <c r="B135" s="68" t="s">
        <v>110</v>
      </c>
      <c r="C135" s="23"/>
      <c r="E135" s="66"/>
      <c r="K135" s="25"/>
      <c r="M135" s="25"/>
      <c r="O135" s="25"/>
      <c r="Q135" s="25"/>
      <c r="S135" s="25"/>
      <c r="U135" s="25"/>
      <c r="W135" s="66"/>
      <c r="Y135" s="25"/>
      <c r="AE135" s="70">
        <v>39</v>
      </c>
      <c r="AG135" s="70"/>
      <c r="AI135" s="70"/>
      <c r="AK135" s="70"/>
      <c r="AM135" s="70"/>
      <c r="AO135" s="70"/>
      <c r="AU135" s="66">
        <f>+D135+F135+H135+J135+L135+N135+P135+R135+T135+V135+Z135+X135+AB135+AD135+AF135+AH135+AJ135+AL135+AN135+AP135+AR135+AT135</f>
        <v>0</v>
      </c>
      <c r="AV135" s="66">
        <f>+F135+J135+X135+AB135+AF135+AL135+AT135</f>
        <v>0</v>
      </c>
      <c r="AW135" s="6">
        <f>+D135+H135+R135+Z135</f>
        <v>0</v>
      </c>
      <c r="AX135" s="25">
        <f>+P135+AJ135+AN135+AR135</f>
        <v>0</v>
      </c>
      <c r="AY135" s="25">
        <f>+L135+N135+T135+AH135+AP135</f>
        <v>0</v>
      </c>
      <c r="AZ135" s="13">
        <f>+V135</f>
        <v>0</v>
      </c>
    </row>
    <row r="136" spans="1:52" ht="15">
      <c r="A136" s="68" t="s">
        <v>32</v>
      </c>
      <c r="B136" s="73" t="s">
        <v>3</v>
      </c>
      <c r="C136" s="27">
        <v>16</v>
      </c>
      <c r="D136" s="5">
        <v>15</v>
      </c>
      <c r="E136" s="27">
        <v>13</v>
      </c>
      <c r="F136" s="5">
        <v>20</v>
      </c>
      <c r="G136" s="66">
        <v>21</v>
      </c>
      <c r="H136" s="5">
        <v>10</v>
      </c>
      <c r="I136" s="25">
        <v>24</v>
      </c>
      <c r="J136" s="5">
        <v>7</v>
      </c>
      <c r="K136" s="27">
        <v>6</v>
      </c>
      <c r="L136" s="5">
        <v>40</v>
      </c>
      <c r="M136" s="27">
        <v>17</v>
      </c>
      <c r="N136" s="5">
        <v>14</v>
      </c>
      <c r="O136" s="66">
        <v>19</v>
      </c>
      <c r="P136" s="5">
        <v>12</v>
      </c>
      <c r="Q136" s="66">
        <v>26</v>
      </c>
      <c r="R136" s="5">
        <v>5</v>
      </c>
      <c r="S136" s="66">
        <v>9</v>
      </c>
      <c r="T136" s="15">
        <v>29</v>
      </c>
      <c r="U136" s="70" t="s">
        <v>7</v>
      </c>
      <c r="W136" s="29" t="s">
        <v>7</v>
      </c>
      <c r="Y136" s="66">
        <v>14</v>
      </c>
      <c r="Z136" s="17">
        <v>18</v>
      </c>
      <c r="AA136" s="70">
        <v>32</v>
      </c>
      <c r="AC136" s="70"/>
      <c r="AE136" s="70"/>
      <c r="AG136" s="66">
        <v>2</v>
      </c>
      <c r="AH136" s="24">
        <v>80</v>
      </c>
      <c r="AI136" s="70" t="s">
        <v>333</v>
      </c>
      <c r="AK136" s="70"/>
      <c r="AM136" s="66">
        <v>2</v>
      </c>
      <c r="AN136" s="24">
        <v>80</v>
      </c>
      <c r="AO136" s="70" t="s">
        <v>333</v>
      </c>
      <c r="AQ136" s="66">
        <v>5</v>
      </c>
      <c r="AR136" s="65">
        <v>45</v>
      </c>
      <c r="AU136" s="66">
        <f>+D136+F136+H136+J136+L136+N136+P136+R136+T136+V136+Z136+X136+AB136+AD136+AF136+AH136+AJ136+AL136+AN136+AP136+AR136+AT136</f>
        <v>375</v>
      </c>
      <c r="AV136" s="66">
        <f>+F136+J136+X136+AB136+AF136+AL136+AT136</f>
        <v>27</v>
      </c>
      <c r="AW136" s="25">
        <f>+D136+H136+R136+Z136</f>
        <v>48</v>
      </c>
      <c r="AX136" s="25">
        <f>+P136+AJ136+AN136+AR136</f>
        <v>137</v>
      </c>
      <c r="AY136" s="25">
        <f>+L136+N136+T136+AH136+AP136</f>
        <v>163</v>
      </c>
      <c r="AZ136" s="28">
        <f>+V136</f>
        <v>0</v>
      </c>
    </row>
    <row r="137" spans="1:52" ht="15">
      <c r="A137" s="69" t="s">
        <v>87</v>
      </c>
      <c r="B137" s="73" t="s">
        <v>4</v>
      </c>
      <c r="C137" s="29" t="s">
        <v>7</v>
      </c>
      <c r="E137" s="23"/>
      <c r="G137" s="66"/>
      <c r="I137" s="66"/>
      <c r="K137" s="66"/>
      <c r="M137" s="66"/>
      <c r="O137" s="66"/>
      <c r="Q137" s="66"/>
      <c r="S137" s="66"/>
      <c r="U137" s="66"/>
      <c r="W137" s="66"/>
      <c r="Y137" s="66"/>
      <c r="AA137" s="66"/>
      <c r="AC137" s="66"/>
      <c r="AE137" s="66"/>
      <c r="AG137" s="66"/>
      <c r="AI137" s="66"/>
      <c r="AK137" s="66"/>
      <c r="AM137" s="66"/>
      <c r="AO137" s="66"/>
      <c r="AU137" s="66">
        <f>+D137+F137+H137+J137+L137+N137+P137+R137+T137+V137+Z137+X137+AB137+AD137+AF137+AH137+AJ137+AL137+AN137+AP137+AR137+AT137</f>
        <v>0</v>
      </c>
      <c r="AV137" s="66">
        <f>+F137+J137+X137+AB137+AF137+AL137+AT137</f>
        <v>0</v>
      </c>
      <c r="AW137" s="6">
        <f>+D137+H137+R137+Z137</f>
        <v>0</v>
      </c>
      <c r="AX137" s="25">
        <f>+P137+AJ137+AN137+AR137</f>
        <v>0</v>
      </c>
      <c r="AY137" s="25">
        <f>+L137+N137+T137+AH137+AP137</f>
        <v>0</v>
      </c>
      <c r="AZ137" s="13">
        <f>+V137</f>
        <v>0</v>
      </c>
    </row>
    <row r="138" spans="1:52" ht="15">
      <c r="A138" s="49" t="s">
        <v>450</v>
      </c>
      <c r="B138" s="49" t="s">
        <v>1</v>
      </c>
      <c r="C138" s="23"/>
      <c r="E138" s="66"/>
      <c r="G138" s="66"/>
      <c r="I138" s="66"/>
      <c r="K138" s="66"/>
      <c r="M138" s="66"/>
      <c r="O138" s="66"/>
      <c r="Q138" s="66"/>
      <c r="S138" s="70">
        <v>42</v>
      </c>
      <c r="U138" s="66">
        <v>27</v>
      </c>
      <c r="V138" s="15">
        <v>4</v>
      </c>
      <c r="W138" s="66"/>
      <c r="Y138" s="66"/>
      <c r="AA138" s="66"/>
      <c r="AC138" s="66"/>
      <c r="AE138" s="66"/>
      <c r="AG138" s="66"/>
      <c r="AI138" s="66"/>
      <c r="AK138" s="66"/>
      <c r="AM138" s="66"/>
      <c r="AO138" s="66"/>
      <c r="AU138" s="66">
        <f>+D138+F138+H138+J138+L138+N138+P138+R138+T138+V138+Z138+X138+AB138+AD138+AF138+AH138+AJ138+AL138+AN138+AP138+AR138+AT138</f>
        <v>4</v>
      </c>
      <c r="AV138" s="66">
        <f>+F138+J138+X138+AB138+AF138+AL138+AT138</f>
        <v>0</v>
      </c>
      <c r="AW138" s="6">
        <f>+D138+H138+R138+Z138</f>
        <v>0</v>
      </c>
      <c r="AX138" s="25">
        <f>+P138+AJ138+AN138+AR138</f>
        <v>0</v>
      </c>
      <c r="AY138" s="25">
        <f>+L138+N138+T138+AH138+AP138</f>
        <v>0</v>
      </c>
      <c r="AZ138" s="13">
        <f>+V138</f>
        <v>4</v>
      </c>
    </row>
    <row r="139" spans="1:52" ht="15">
      <c r="A139" s="68" t="s">
        <v>135</v>
      </c>
      <c r="B139" s="73" t="s">
        <v>13</v>
      </c>
      <c r="C139" s="23"/>
      <c r="E139" s="29">
        <v>46</v>
      </c>
      <c r="G139" s="66"/>
      <c r="I139" s="70"/>
      <c r="K139" s="70"/>
      <c r="M139" s="70"/>
      <c r="O139" s="70"/>
      <c r="Q139" s="70"/>
      <c r="S139" s="70"/>
      <c r="U139" s="70"/>
      <c r="W139" s="66">
        <v>25</v>
      </c>
      <c r="X139" s="19">
        <v>6</v>
      </c>
      <c r="Y139" s="70"/>
      <c r="AA139" s="70">
        <v>31</v>
      </c>
      <c r="AC139" s="70"/>
      <c r="AE139" s="66">
        <v>17</v>
      </c>
      <c r="AF139" s="24">
        <v>14</v>
      </c>
      <c r="AG139" s="66"/>
      <c r="AI139" s="66"/>
      <c r="AK139" s="66">
        <v>12</v>
      </c>
      <c r="AL139" s="24">
        <v>22</v>
      </c>
      <c r="AM139" s="66"/>
      <c r="AO139" s="66"/>
      <c r="AS139" s="66">
        <v>14</v>
      </c>
      <c r="AT139" s="65">
        <v>18</v>
      </c>
      <c r="AU139" s="66">
        <f>+D139+F139+H139+J139+L139+N139+P139+R139+T139+V139+Z139+X139+AB139+AD139+AF139+AH139+AJ139+AL139+AN139+AP139+AR139+AT139</f>
        <v>60</v>
      </c>
      <c r="AV139" s="66">
        <f>+F139+J139+X139+AB139+AF139+AL139+AT139</f>
        <v>60</v>
      </c>
      <c r="AW139" s="6">
        <f>+D139+H139+R139+Z139</f>
        <v>0</v>
      </c>
      <c r="AX139" s="25">
        <f>+P139+AJ139+AN139+AR139</f>
        <v>0</v>
      </c>
      <c r="AY139" s="25">
        <f>+L139+N139+T139+AH139+AP139</f>
        <v>0</v>
      </c>
      <c r="AZ139" s="13">
        <f>+V139</f>
        <v>0</v>
      </c>
    </row>
    <row r="140" spans="1:52" ht="15">
      <c r="A140" s="68" t="s">
        <v>146</v>
      </c>
      <c r="B140" s="73" t="s">
        <v>112</v>
      </c>
      <c r="C140" s="23"/>
      <c r="E140" s="29">
        <v>63</v>
      </c>
      <c r="G140" s="66"/>
      <c r="I140" s="70"/>
      <c r="K140" s="70"/>
      <c r="M140" s="70"/>
      <c r="O140" s="70"/>
      <c r="Q140" s="70"/>
      <c r="S140" s="70"/>
      <c r="U140" s="70"/>
      <c r="W140" s="29">
        <v>37</v>
      </c>
      <c r="Y140" s="70"/>
      <c r="AA140" s="70">
        <v>49</v>
      </c>
      <c r="AC140" s="70"/>
      <c r="AE140" s="70" t="s">
        <v>7</v>
      </c>
      <c r="AG140" s="70"/>
      <c r="AI140" s="26"/>
      <c r="AK140" s="26">
        <v>48</v>
      </c>
      <c r="AM140" s="70"/>
      <c r="AO140" s="70"/>
      <c r="AU140" s="66">
        <f>+D140+F140+H140+J140+L140+N140+P140+R140+T140+V140+Z140+X140+AB140+AD140+AF140+AH140+AJ140+AL140+AN140+AP140+AR140+AT140</f>
        <v>0</v>
      </c>
      <c r="AV140" s="66">
        <f>+F140+J140+X140+AB140+AF140+AL140+AT140</f>
        <v>0</v>
      </c>
      <c r="AW140" s="6">
        <f>+D140+H140+R140+Z140</f>
        <v>0</v>
      </c>
      <c r="AX140" s="25">
        <f>+P140+AJ140+AN140+AR140</f>
        <v>0</v>
      </c>
      <c r="AY140" s="25">
        <f>+L140+N140+T140+AH140+AP140</f>
        <v>0</v>
      </c>
      <c r="AZ140" s="13">
        <f>+V140</f>
        <v>0</v>
      </c>
    </row>
    <row r="141" spans="1:52" ht="15">
      <c r="A141" s="68" t="s">
        <v>134</v>
      </c>
      <c r="B141" s="73" t="s">
        <v>9</v>
      </c>
      <c r="C141" s="66"/>
      <c r="E141" s="29">
        <v>31</v>
      </c>
      <c r="G141" s="66"/>
      <c r="I141" s="29">
        <v>47</v>
      </c>
      <c r="K141" s="29"/>
      <c r="M141" s="29"/>
      <c r="O141" s="29"/>
      <c r="Q141" s="29"/>
      <c r="S141" s="29"/>
      <c r="U141" s="29"/>
      <c r="W141" s="29" t="s">
        <v>7</v>
      </c>
      <c r="Y141" s="29"/>
      <c r="AA141" s="70">
        <v>40</v>
      </c>
      <c r="AC141" s="70"/>
      <c r="AE141" s="70" t="s">
        <v>7</v>
      </c>
      <c r="AG141" s="70"/>
      <c r="AI141" s="70"/>
      <c r="AK141" s="26" t="s">
        <v>250</v>
      </c>
      <c r="AM141" s="70"/>
      <c r="AO141" s="70"/>
      <c r="AS141" s="70" t="s">
        <v>7</v>
      </c>
      <c r="AU141" s="66">
        <f>+D141+F141+H141+J141+L141+N141+P141+R141+T141+V141+Z141+X141+AB141+AD141+AF141+AH141+AJ141+AL141+AN141+AP141+AR141+AT141</f>
        <v>0</v>
      </c>
      <c r="AV141" s="66">
        <f>+F141+J141+X141+AB141+AF141+AL141+AT141</f>
        <v>0</v>
      </c>
      <c r="AW141" s="6">
        <f>+D141+H141+R141+Z141</f>
        <v>0</v>
      </c>
      <c r="AX141" s="25">
        <f>+P141+AJ141+AN141+AR141</f>
        <v>0</v>
      </c>
      <c r="AY141" s="25">
        <f>+L141+N141+T141+AH141+AP141</f>
        <v>0</v>
      </c>
      <c r="AZ141" s="13">
        <f>+V141</f>
        <v>0</v>
      </c>
    </row>
    <row r="142" spans="1:52" ht="15">
      <c r="A142" s="68" t="s">
        <v>28</v>
      </c>
      <c r="B142" s="73" t="s">
        <v>3</v>
      </c>
      <c r="C142" s="27">
        <v>21</v>
      </c>
      <c r="D142" s="5">
        <v>10</v>
      </c>
      <c r="E142" s="27">
        <v>11</v>
      </c>
      <c r="F142" s="5">
        <v>24</v>
      </c>
      <c r="G142" s="66">
        <v>16</v>
      </c>
      <c r="H142" s="5">
        <v>15</v>
      </c>
      <c r="I142" s="66">
        <v>1</v>
      </c>
      <c r="J142" s="5">
        <v>100</v>
      </c>
      <c r="K142" s="66"/>
      <c r="M142" s="66"/>
      <c r="O142" s="66"/>
      <c r="Q142" s="66">
        <v>23</v>
      </c>
      <c r="R142" s="5">
        <v>8</v>
      </c>
      <c r="S142" s="66"/>
      <c r="U142" s="66"/>
      <c r="W142" s="66">
        <v>4</v>
      </c>
      <c r="X142" s="19">
        <v>50</v>
      </c>
      <c r="Y142" s="66">
        <v>17</v>
      </c>
      <c r="Z142" s="17">
        <v>14</v>
      </c>
      <c r="AA142" s="66" t="s">
        <v>19</v>
      </c>
      <c r="AC142" s="66">
        <v>1</v>
      </c>
      <c r="AD142" s="24">
        <v>100</v>
      </c>
      <c r="AE142" s="66">
        <v>5</v>
      </c>
      <c r="AF142" s="24">
        <v>45</v>
      </c>
      <c r="AG142" s="66"/>
      <c r="AI142" s="66"/>
      <c r="AK142" s="66">
        <v>7</v>
      </c>
      <c r="AL142" s="24">
        <v>36</v>
      </c>
      <c r="AM142" s="66"/>
      <c r="AO142" s="66"/>
      <c r="AS142" s="66">
        <v>8</v>
      </c>
      <c r="AT142" s="65">
        <v>32</v>
      </c>
      <c r="AU142" s="66">
        <f>+D142+F142+H142+J142+L142+N142+P142+R142+T142+V142+Z142+X142+AB142+AD142+AF142+AH142+AJ142+AL142+AN142+AP142+AR142+AT142</f>
        <v>434</v>
      </c>
      <c r="AV142" s="66">
        <f>+F142+J142+X142+AB142+AF142+AL142+AT142</f>
        <v>287</v>
      </c>
      <c r="AW142" s="6">
        <f>+D142+H142+R142+Z142</f>
        <v>47</v>
      </c>
      <c r="AX142" s="25">
        <f>+P142+AJ142+AN142+AR142</f>
        <v>0</v>
      </c>
      <c r="AY142" s="25">
        <f>+L142+N142+T142+AH142+AP142</f>
        <v>0</v>
      </c>
      <c r="AZ142" s="13">
        <f>+V142</f>
        <v>0</v>
      </c>
    </row>
    <row r="143" spans="1:52" ht="15">
      <c r="A143" s="68" t="s">
        <v>23</v>
      </c>
      <c r="B143" s="73" t="s">
        <v>18</v>
      </c>
      <c r="C143" s="27">
        <v>4</v>
      </c>
      <c r="D143" s="5">
        <v>50</v>
      </c>
      <c r="E143" s="27">
        <v>3</v>
      </c>
      <c r="F143" s="5">
        <v>60</v>
      </c>
      <c r="G143" s="25">
        <v>10</v>
      </c>
      <c r="H143" s="5">
        <v>26</v>
      </c>
      <c r="I143" s="66">
        <v>3</v>
      </c>
      <c r="J143" s="5">
        <v>60</v>
      </c>
      <c r="K143" s="66"/>
      <c r="M143" s="66"/>
      <c r="O143" s="66"/>
      <c r="Q143" s="66">
        <v>2</v>
      </c>
      <c r="R143" s="5">
        <v>80</v>
      </c>
      <c r="S143" s="66"/>
      <c r="U143" s="66"/>
      <c r="W143" s="66">
        <v>2</v>
      </c>
      <c r="X143" s="19">
        <v>80</v>
      </c>
      <c r="Y143" s="66">
        <v>11</v>
      </c>
      <c r="Z143" s="17">
        <v>24</v>
      </c>
      <c r="AA143" s="66">
        <v>4</v>
      </c>
      <c r="AB143" s="24">
        <v>50</v>
      </c>
      <c r="AC143" s="66"/>
      <c r="AE143" s="66">
        <v>4</v>
      </c>
      <c r="AF143" s="24">
        <v>50</v>
      </c>
      <c r="AG143" s="66"/>
      <c r="AI143" s="66"/>
      <c r="AK143" s="66">
        <v>1</v>
      </c>
      <c r="AL143" s="24">
        <v>100</v>
      </c>
      <c r="AM143" s="66"/>
      <c r="AO143" s="66"/>
      <c r="AS143" s="66">
        <v>3</v>
      </c>
      <c r="AT143" s="65">
        <v>60</v>
      </c>
      <c r="AU143" s="66">
        <f>+D143+F143+H143+J143+L143+N143+P143+R143+T143+V143+Z143+X143+AB143+AD143+AF143+AH143+AJ143+AL143+AN143+AP143+AR143+AT143</f>
        <v>640</v>
      </c>
      <c r="AV143" s="66">
        <f>+F143+J143+X143+AB143+AF143+AL143+AT143</f>
        <v>460</v>
      </c>
      <c r="AW143" s="6">
        <f>+D143+H143+R143+Z143</f>
        <v>180</v>
      </c>
      <c r="AX143" s="25">
        <f>+P143+AJ143+AN143+AR143</f>
        <v>0</v>
      </c>
      <c r="AY143" s="25">
        <f>+L143+N143+T143+AH143+AP143</f>
        <v>0</v>
      </c>
      <c r="AZ143" s="13">
        <f>+V143</f>
        <v>0</v>
      </c>
    </row>
    <row r="144" spans="1:52" ht="15">
      <c r="A144" s="68" t="s">
        <v>52</v>
      </c>
      <c r="B144" s="73" t="s">
        <v>9</v>
      </c>
      <c r="C144" s="29" t="s">
        <v>7</v>
      </c>
      <c r="E144" s="66"/>
      <c r="G144" s="29" t="s">
        <v>7</v>
      </c>
      <c r="I144" s="66"/>
      <c r="K144" s="66"/>
      <c r="M144" s="66"/>
      <c r="O144" s="29">
        <v>35</v>
      </c>
      <c r="Q144" s="66">
        <v>24</v>
      </c>
      <c r="R144" s="5">
        <v>7</v>
      </c>
      <c r="S144" s="66"/>
      <c r="U144" s="70" t="s">
        <v>7</v>
      </c>
      <c r="W144" s="70"/>
      <c r="Y144" s="70">
        <v>50</v>
      </c>
      <c r="AA144" s="70" t="s">
        <v>354</v>
      </c>
      <c r="AC144" s="70"/>
      <c r="AE144" s="70"/>
      <c r="AG144" s="70"/>
      <c r="AI144" s="70"/>
      <c r="AK144" s="70" t="s">
        <v>7</v>
      </c>
      <c r="AM144" s="70">
        <v>48</v>
      </c>
      <c r="AO144" s="70"/>
      <c r="AQ144" s="66">
        <v>36</v>
      </c>
      <c r="AS144" s="70" t="s">
        <v>7</v>
      </c>
      <c r="AU144" s="66">
        <f>+D144+F144+H144+J144+L144+N144+P144+R144+T144+V144+Z144+X144+AB144+AD144+AF144+AH144+AJ144+AL144+AN144+AP144+AR144+AT144</f>
        <v>7</v>
      </c>
      <c r="AV144" s="66">
        <f>+F144+J144+X144+AB144+AF144+AL144+AT144</f>
        <v>0</v>
      </c>
      <c r="AW144" s="6">
        <f>+D144+H144+R144+Z144</f>
        <v>7</v>
      </c>
      <c r="AX144" s="25">
        <f>+P144+AJ144+AN144+AR144</f>
        <v>0</v>
      </c>
      <c r="AY144" s="25">
        <f>+L144+N144+T144+AH144+AP144</f>
        <v>0</v>
      </c>
      <c r="AZ144" s="13">
        <f>+V144</f>
        <v>0</v>
      </c>
    </row>
    <row r="145" spans="1:52" ht="15">
      <c r="A145" s="49" t="s">
        <v>476</v>
      </c>
      <c r="B145" s="49" t="s">
        <v>8</v>
      </c>
      <c r="C145" s="23"/>
      <c r="E145" s="66"/>
      <c r="G145" s="66"/>
      <c r="I145" s="66"/>
      <c r="K145" s="66"/>
      <c r="M145" s="66"/>
      <c r="O145" s="66"/>
      <c r="Q145" s="66"/>
      <c r="S145" s="66"/>
      <c r="U145" s="66"/>
      <c r="W145" s="66">
        <v>24</v>
      </c>
      <c r="X145" s="19">
        <v>7</v>
      </c>
      <c r="Y145" s="66"/>
      <c r="AA145" s="70">
        <v>52</v>
      </c>
      <c r="AC145" s="70"/>
      <c r="AE145" s="70"/>
      <c r="AG145" s="70"/>
      <c r="AI145" s="70"/>
      <c r="AK145" s="66">
        <v>22</v>
      </c>
      <c r="AL145" s="24">
        <v>9</v>
      </c>
      <c r="AM145" s="70"/>
      <c r="AO145" s="70"/>
      <c r="AS145" s="70">
        <v>43</v>
      </c>
      <c r="AU145" s="66">
        <f>+D145+F145+H145+J145+L145+N145+P145+R145+T145+V145+Z145+X145+AB145+AD145+AF145+AH145+AJ145+AL145+AN145+AP145+AR145+AT145</f>
        <v>16</v>
      </c>
      <c r="AV145" s="66">
        <f>+F145+J145+X145+AB145+AF145+AL145+AT145</f>
        <v>16</v>
      </c>
      <c r="AW145" s="6">
        <f>+D145+H145+R145+Z145</f>
        <v>0</v>
      </c>
      <c r="AX145" s="25">
        <f>+P145+AJ145+AN145+AR145</f>
        <v>0</v>
      </c>
      <c r="AY145" s="25">
        <f>+L145+N145+T145+AH145+AP145</f>
        <v>0</v>
      </c>
      <c r="AZ145" s="13">
        <f>+V145</f>
        <v>0</v>
      </c>
    </row>
    <row r="146" spans="1:52" ht="15">
      <c r="A146" s="68" t="s">
        <v>21</v>
      </c>
      <c r="B146" s="73" t="s">
        <v>13</v>
      </c>
      <c r="C146" s="27">
        <v>1</v>
      </c>
      <c r="D146" s="5">
        <v>100</v>
      </c>
      <c r="E146" s="23"/>
      <c r="G146" s="6">
        <v>2</v>
      </c>
      <c r="H146" s="5">
        <v>80</v>
      </c>
      <c r="K146" s="29">
        <v>34</v>
      </c>
      <c r="M146" s="27">
        <v>11</v>
      </c>
      <c r="N146" s="5">
        <v>24</v>
      </c>
      <c r="O146" s="66">
        <v>13</v>
      </c>
      <c r="P146" s="5">
        <v>20</v>
      </c>
      <c r="Q146" s="66">
        <v>10</v>
      </c>
      <c r="R146" s="5">
        <v>26</v>
      </c>
      <c r="S146" s="66"/>
      <c r="U146" s="66"/>
      <c r="W146" s="66"/>
      <c r="Y146" s="66">
        <v>9</v>
      </c>
      <c r="Z146" s="17">
        <v>29</v>
      </c>
      <c r="AA146" s="66"/>
      <c r="AC146" s="66">
        <v>9</v>
      </c>
      <c r="AD146" s="24">
        <v>15</v>
      </c>
      <c r="AE146" s="66"/>
      <c r="AG146" s="66">
        <v>17</v>
      </c>
      <c r="AH146" s="24">
        <v>14</v>
      </c>
      <c r="AI146" s="70" t="s">
        <v>333</v>
      </c>
      <c r="AK146" s="70"/>
      <c r="AM146" s="66">
        <v>11</v>
      </c>
      <c r="AN146" s="24">
        <v>24</v>
      </c>
      <c r="AO146" s="70"/>
      <c r="AQ146" s="66">
        <v>8</v>
      </c>
      <c r="AR146" s="65">
        <v>32</v>
      </c>
      <c r="AU146" s="66">
        <f>+D146+F146+H146+J146+L146+N146+P146+R146+T146+V146+Z146+X146+AB146+AD146+AF146+AH146+AJ146+AL146+AN146+AP146+AR146+AT146</f>
        <v>364</v>
      </c>
      <c r="AV146" s="66">
        <f>+F146+J146+X146+AB146+AF146+AL146+AT146</f>
        <v>0</v>
      </c>
      <c r="AW146" s="6">
        <f>+D146+H146+R146+Z146</f>
        <v>235</v>
      </c>
      <c r="AX146" s="25">
        <f>+P146+AJ146+AN146+AR146</f>
        <v>76</v>
      </c>
      <c r="AY146" s="25">
        <f>+L146+N146+T146+AH146+AP146</f>
        <v>38</v>
      </c>
      <c r="AZ146" s="13">
        <f>+V146</f>
        <v>0</v>
      </c>
    </row>
    <row r="147" spans="1:52" ht="15">
      <c r="A147" s="49" t="s">
        <v>387</v>
      </c>
      <c r="B147" s="49" t="s">
        <v>10</v>
      </c>
      <c r="C147" s="23"/>
      <c r="E147" s="25"/>
      <c r="I147" s="66"/>
      <c r="K147" s="29">
        <v>32</v>
      </c>
      <c r="M147" s="29" t="s">
        <v>331</v>
      </c>
      <c r="O147" s="29" t="s">
        <v>331</v>
      </c>
      <c r="Q147" s="29"/>
      <c r="S147" s="29"/>
      <c r="U147" s="29"/>
      <c r="W147" s="29"/>
      <c r="Y147" s="29"/>
      <c r="AA147" s="29"/>
      <c r="AC147" s="29"/>
      <c r="AE147" s="29"/>
      <c r="AG147" s="29"/>
      <c r="AI147" s="29"/>
      <c r="AK147" s="29"/>
      <c r="AM147" s="66">
        <v>27</v>
      </c>
      <c r="AN147" s="24">
        <v>4</v>
      </c>
      <c r="AO147" s="70" t="s">
        <v>331</v>
      </c>
      <c r="AQ147" s="66">
        <v>15</v>
      </c>
      <c r="AR147" s="65">
        <v>16</v>
      </c>
      <c r="AU147" s="66">
        <f>+D147+F147+H147+J147+L147+N147+P147+R147+T147+V147+Z147+X147+AB147+AD147+AF147+AH147+AJ147+AL147+AN147+AP147+AR147+AT147</f>
        <v>20</v>
      </c>
      <c r="AV147" s="66">
        <f>+F147+J147+X147+AB147+AF147+AL147+AT147</f>
        <v>0</v>
      </c>
      <c r="AW147" s="6">
        <f>+D147+H147+R147+Z147</f>
        <v>0</v>
      </c>
      <c r="AX147" s="25">
        <f>+P147+AJ147+AN147+AR147</f>
        <v>20</v>
      </c>
      <c r="AY147" s="25">
        <f>+L147+N147+T147+AH147+AP147</f>
        <v>0</v>
      </c>
      <c r="AZ147" s="13">
        <f>+V147</f>
        <v>0</v>
      </c>
    </row>
    <row r="148" spans="1:52" ht="15">
      <c r="A148" s="49" t="s">
        <v>386</v>
      </c>
      <c r="B148" s="49" t="s">
        <v>1</v>
      </c>
      <c r="C148" s="23"/>
      <c r="E148" s="25"/>
      <c r="G148" s="66"/>
      <c r="I148" s="66"/>
      <c r="K148" s="29">
        <v>31</v>
      </c>
      <c r="M148" s="27">
        <v>23</v>
      </c>
      <c r="N148" s="5">
        <v>8</v>
      </c>
      <c r="O148" s="27"/>
      <c r="Q148" s="27"/>
      <c r="S148" s="70">
        <v>32</v>
      </c>
      <c r="U148" s="70" t="s">
        <v>470</v>
      </c>
      <c r="W148" s="70"/>
      <c r="Y148" s="70"/>
      <c r="AA148" s="70"/>
      <c r="AC148" s="70"/>
      <c r="AE148" s="70"/>
      <c r="AG148" s="66">
        <v>20</v>
      </c>
      <c r="AH148" s="24">
        <v>11</v>
      </c>
      <c r="AI148" s="66"/>
      <c r="AK148" s="66"/>
      <c r="AM148" s="70" t="s">
        <v>333</v>
      </c>
      <c r="AO148" s="66">
        <v>11</v>
      </c>
      <c r="AP148" s="47">
        <v>24</v>
      </c>
      <c r="AU148" s="66">
        <f>+D148+F148+H148+J148+L148+N148+P148+R148+T148+V148+Z148+X148+AB148+AD148+AF148+AH148+AJ148+AL148+AN148+AP148+AR148+AT148</f>
        <v>43</v>
      </c>
      <c r="AV148" s="66">
        <f>+F148+J148+X148+AB148+AF148+AL148+AT148</f>
        <v>0</v>
      </c>
      <c r="AW148" s="6">
        <f>+D148+H148+R148+Z148</f>
        <v>0</v>
      </c>
      <c r="AX148" s="25">
        <f>+P148+AJ148+AN148+AR148</f>
        <v>0</v>
      </c>
      <c r="AY148" s="25">
        <f>+L148+N148+T148+AH148+AP148</f>
        <v>43</v>
      </c>
      <c r="AZ148" s="13">
        <f>+V148</f>
        <v>0</v>
      </c>
    </row>
    <row r="149" spans="1:52" ht="15">
      <c r="A149" s="68" t="s">
        <v>61</v>
      </c>
      <c r="B149" s="73" t="s">
        <v>12</v>
      </c>
      <c r="C149" s="29">
        <v>41</v>
      </c>
      <c r="G149" s="29">
        <v>46</v>
      </c>
      <c r="I149" s="66"/>
      <c r="K149" s="66"/>
      <c r="M149" s="66"/>
      <c r="O149" s="66"/>
      <c r="Q149" s="70">
        <v>46</v>
      </c>
      <c r="S149" s="70"/>
      <c r="U149" s="70"/>
      <c r="W149" s="70"/>
      <c r="Y149" s="70" t="s">
        <v>7</v>
      </c>
      <c r="AA149" s="26"/>
      <c r="AC149" s="26"/>
      <c r="AE149" s="26"/>
      <c r="AG149" s="26"/>
      <c r="AI149" s="70"/>
      <c r="AK149" s="70"/>
      <c r="AM149" s="26"/>
      <c r="AO149" s="70"/>
      <c r="AU149" s="66">
        <f>+D149+F149+H149+J149+L149+N149+P149+R149+T149+V149+Z149+X149+AB149+AD149+AF149+AH149+AJ149+AL149+AN149+AP149+AR149+AT149</f>
        <v>0</v>
      </c>
      <c r="AV149" s="66">
        <f>+F149+J149+X149+AB149+AF149+AL149+AT149</f>
        <v>0</v>
      </c>
      <c r="AW149" s="6">
        <f>+D149+H149+R149+Z149</f>
        <v>0</v>
      </c>
      <c r="AX149" s="25">
        <f>+P149+AJ149+AN149+AR149</f>
        <v>0</v>
      </c>
      <c r="AY149" s="25">
        <f>+L149+N149+T149+AH149+AP149</f>
        <v>0</v>
      </c>
      <c r="AZ149" s="13">
        <f>+V149</f>
        <v>0</v>
      </c>
    </row>
    <row r="150" spans="1:52" ht="15">
      <c r="A150" s="68" t="s">
        <v>26</v>
      </c>
      <c r="B150" s="73" t="s">
        <v>13</v>
      </c>
      <c r="C150" s="27">
        <v>5</v>
      </c>
      <c r="D150" s="5">
        <v>45</v>
      </c>
      <c r="E150" s="27">
        <v>2</v>
      </c>
      <c r="F150" s="5">
        <v>80</v>
      </c>
      <c r="G150" s="66">
        <v>9</v>
      </c>
      <c r="H150" s="5">
        <v>29</v>
      </c>
      <c r="I150" s="25">
        <v>2</v>
      </c>
      <c r="J150" s="5">
        <v>80</v>
      </c>
      <c r="K150" s="27">
        <v>1</v>
      </c>
      <c r="L150" s="5">
        <v>100</v>
      </c>
      <c r="M150" s="27">
        <v>1</v>
      </c>
      <c r="N150" s="5">
        <v>100</v>
      </c>
      <c r="O150" s="66">
        <v>2</v>
      </c>
      <c r="P150" s="5">
        <v>80</v>
      </c>
      <c r="Q150" s="66">
        <v>19</v>
      </c>
      <c r="R150" s="5">
        <v>12</v>
      </c>
      <c r="S150" s="66">
        <v>24</v>
      </c>
      <c r="T150" s="15">
        <v>7</v>
      </c>
      <c r="U150" s="66">
        <v>5</v>
      </c>
      <c r="V150" s="15">
        <v>45</v>
      </c>
      <c r="W150" s="29" t="s">
        <v>7</v>
      </c>
      <c r="Y150" s="66">
        <v>2</v>
      </c>
      <c r="Z150" s="17">
        <v>80</v>
      </c>
      <c r="AA150" s="66">
        <v>2</v>
      </c>
      <c r="AB150" s="24">
        <v>80</v>
      </c>
      <c r="AC150" s="66">
        <v>9</v>
      </c>
      <c r="AD150" s="24">
        <v>15</v>
      </c>
      <c r="AE150" s="66">
        <v>2</v>
      </c>
      <c r="AF150" s="24">
        <v>80</v>
      </c>
      <c r="AG150" s="66">
        <v>4</v>
      </c>
      <c r="AH150" s="24">
        <v>50</v>
      </c>
      <c r="AI150" s="66">
        <v>6</v>
      </c>
      <c r="AJ150" s="24">
        <v>40</v>
      </c>
      <c r="AK150" s="66">
        <v>1</v>
      </c>
      <c r="AL150" s="24">
        <v>100</v>
      </c>
      <c r="AM150" s="66">
        <v>9</v>
      </c>
      <c r="AN150" s="24">
        <v>29</v>
      </c>
      <c r="AO150" s="66">
        <v>1</v>
      </c>
      <c r="AP150" s="47">
        <v>100</v>
      </c>
      <c r="AQ150" s="66">
        <v>2</v>
      </c>
      <c r="AR150" s="65">
        <v>80</v>
      </c>
      <c r="AS150" s="70" t="s">
        <v>7</v>
      </c>
      <c r="AU150" s="66">
        <f>+D150+F150+H150+J150+L150+N150+P150+R150+T150+V150+Z150+X150+AB150+AD150+AF150+AH150+AJ150+AL150+AN150+AP150+AR150+AT150</f>
        <v>1232</v>
      </c>
      <c r="AV150" s="66">
        <f>+F150+J150+X150+AB150+AF150+AL150+AT150</f>
        <v>420</v>
      </c>
      <c r="AW150" s="25">
        <f>+D150+H150+R150+Z150</f>
        <v>166</v>
      </c>
      <c r="AX150" s="25">
        <f>+P150+AJ150+AN150+AR150</f>
        <v>229</v>
      </c>
      <c r="AY150" s="25">
        <f>+L150+N150+T150+AH150+AP150</f>
        <v>357</v>
      </c>
      <c r="AZ150" s="28">
        <f>+V150</f>
        <v>45</v>
      </c>
    </row>
    <row r="151" spans="1:52" ht="15">
      <c r="A151" s="68" t="s">
        <v>71</v>
      </c>
      <c r="B151" s="73" t="s">
        <v>13</v>
      </c>
      <c r="C151" s="29">
        <v>39</v>
      </c>
      <c r="E151" s="27">
        <v>4</v>
      </c>
      <c r="F151" s="5">
        <v>50</v>
      </c>
      <c r="G151" s="6" t="s">
        <v>19</v>
      </c>
      <c r="I151" s="66" t="s">
        <v>19</v>
      </c>
      <c r="K151" s="66"/>
      <c r="M151" s="66"/>
      <c r="O151" s="66"/>
      <c r="Q151" s="70">
        <v>57</v>
      </c>
      <c r="S151" s="70"/>
      <c r="U151" s="70"/>
      <c r="W151" s="66">
        <v>12</v>
      </c>
      <c r="X151" s="19">
        <v>22</v>
      </c>
      <c r="Y151" s="70"/>
      <c r="AA151" s="66">
        <v>15</v>
      </c>
      <c r="AB151" s="24">
        <v>16</v>
      </c>
      <c r="AC151" s="66">
        <v>9</v>
      </c>
      <c r="AD151" s="24">
        <v>15</v>
      </c>
      <c r="AE151" s="66" t="s">
        <v>19</v>
      </c>
      <c r="AG151" s="66"/>
      <c r="AI151" s="66"/>
      <c r="AK151" s="66" t="s">
        <v>19</v>
      </c>
      <c r="AM151" s="66"/>
      <c r="AO151" s="66"/>
      <c r="AS151" s="66" t="s">
        <v>19</v>
      </c>
      <c r="AU151" s="66">
        <f>+D151+F151+H151+J151+L151+N151+P151+R151+T151+V151+Z151+X151+AB151+AD151+AF151+AH151+AJ151+AL151+AN151+AP151+AR151+AT151</f>
        <v>103</v>
      </c>
      <c r="AV151" s="66">
        <f>+F151+J151+X151+AB151+AF151+AL151+AT151</f>
        <v>88</v>
      </c>
      <c r="AW151" s="6">
        <f>+D151+H151+R151+Z151</f>
        <v>0</v>
      </c>
      <c r="AX151" s="25">
        <f>+P151+AJ151+AN151+AR151</f>
        <v>0</v>
      </c>
      <c r="AY151" s="25">
        <f>+L151+N151+T151+AH151+AP151</f>
        <v>0</v>
      </c>
      <c r="AZ151" s="13">
        <f>+V151</f>
        <v>0</v>
      </c>
    </row>
    <row r="152" spans="1:52" ht="15">
      <c r="A152" s="69" t="s">
        <v>432</v>
      </c>
      <c r="B152" s="49" t="s">
        <v>14</v>
      </c>
      <c r="C152" s="23"/>
      <c r="E152" s="66"/>
      <c r="G152" s="25"/>
      <c r="I152" s="66"/>
      <c r="K152" s="66"/>
      <c r="M152" s="66"/>
      <c r="O152" s="66"/>
      <c r="Q152" s="70">
        <v>53</v>
      </c>
      <c r="S152" s="70"/>
      <c r="U152" s="70"/>
      <c r="W152" s="70"/>
      <c r="Y152" s="70"/>
      <c r="AA152" s="70"/>
      <c r="AC152" s="70"/>
      <c r="AE152" s="70"/>
      <c r="AG152" s="70"/>
      <c r="AI152" s="70"/>
      <c r="AK152" s="70"/>
      <c r="AM152" s="70" t="s">
        <v>333</v>
      </c>
      <c r="AO152" s="70"/>
      <c r="AU152" s="66">
        <f>+D152+F152+H152+J152+L152+N152+P152+R152+T152+V152+Z152+X152+AB152+AD152+AF152+AH152+AJ152+AL152+AN152+AP152+AR152+AT152</f>
        <v>0</v>
      </c>
      <c r="AV152" s="66">
        <f>+F152+J152+X152+AB152+AF152+AL152+AT152</f>
        <v>0</v>
      </c>
      <c r="AW152" s="6">
        <f>+D152+H152+R152+Z152</f>
        <v>0</v>
      </c>
      <c r="AX152" s="25">
        <f>+P152+AJ152+AN152+AR152</f>
        <v>0</v>
      </c>
      <c r="AY152" s="25">
        <f>+L152+N152+T152+AH152+AP152</f>
        <v>0</v>
      </c>
      <c r="AZ152" s="13">
        <f>+V152</f>
        <v>0</v>
      </c>
    </row>
    <row r="153" spans="1:52" ht="15">
      <c r="A153" s="49" t="s">
        <v>383</v>
      </c>
      <c r="B153" s="49" t="s">
        <v>1</v>
      </c>
      <c r="E153" s="25"/>
      <c r="G153" s="25"/>
      <c r="I153" s="66"/>
      <c r="K153" s="27">
        <v>7</v>
      </c>
      <c r="L153" s="5">
        <v>36</v>
      </c>
      <c r="M153" s="27">
        <v>20</v>
      </c>
      <c r="N153" s="5">
        <v>11</v>
      </c>
      <c r="O153" s="66">
        <v>24</v>
      </c>
      <c r="P153" s="5">
        <v>7</v>
      </c>
      <c r="Q153" s="66"/>
      <c r="S153" s="70">
        <v>33</v>
      </c>
      <c r="U153" s="70"/>
      <c r="W153" s="70"/>
      <c r="Y153" s="70"/>
      <c r="AA153" s="70"/>
      <c r="AC153" s="70"/>
      <c r="AE153" s="70"/>
      <c r="AG153" s="66">
        <v>13</v>
      </c>
      <c r="AH153" s="24">
        <v>20</v>
      </c>
      <c r="AI153" s="66">
        <v>13</v>
      </c>
      <c r="AJ153" s="24">
        <v>20</v>
      </c>
      <c r="AK153" s="66"/>
      <c r="AM153" s="66">
        <v>20</v>
      </c>
      <c r="AN153" s="24">
        <v>11</v>
      </c>
      <c r="AO153" s="66">
        <v>15</v>
      </c>
      <c r="AP153" s="47">
        <v>16</v>
      </c>
      <c r="AQ153" s="66">
        <v>14</v>
      </c>
      <c r="AR153" s="65">
        <v>18</v>
      </c>
      <c r="AU153" s="66">
        <f>+D153+F153+H153+J153+L153+N153+P153+R153+T153+V153+Z153+X153+AB153+AD153+AF153+AH153+AJ153+AL153+AN153+AP153+AR153+AT153</f>
        <v>139</v>
      </c>
      <c r="AV153" s="66">
        <f>+F153+J153+X153+AB153+AF153+AL153+AT153</f>
        <v>0</v>
      </c>
      <c r="AW153" s="6">
        <f>+D153+H153+R153+Z153</f>
        <v>0</v>
      </c>
      <c r="AX153" s="25">
        <f>+P153+AJ153+AN153+AR153</f>
        <v>56</v>
      </c>
      <c r="AY153" s="25">
        <f>+L153+N153+T153+AH153+AP153</f>
        <v>83</v>
      </c>
      <c r="AZ153" s="13">
        <f>+V153</f>
        <v>0</v>
      </c>
    </row>
    <row r="154" spans="1:52" ht="15">
      <c r="A154" s="49" t="s">
        <v>325</v>
      </c>
      <c r="B154" s="73" t="s">
        <v>11</v>
      </c>
      <c r="C154" s="23"/>
      <c r="E154" s="23"/>
      <c r="G154" s="29">
        <v>47</v>
      </c>
      <c r="I154" s="29" t="s">
        <v>7</v>
      </c>
      <c r="K154" s="27">
        <v>22</v>
      </c>
      <c r="L154" s="5">
        <v>9</v>
      </c>
      <c r="M154" s="27">
        <v>19</v>
      </c>
      <c r="N154" s="5">
        <v>12</v>
      </c>
      <c r="O154" s="66">
        <v>21</v>
      </c>
      <c r="P154" s="5">
        <v>10</v>
      </c>
      <c r="Q154" s="70">
        <v>52</v>
      </c>
      <c r="S154" s="66">
        <v>23</v>
      </c>
      <c r="T154" s="15">
        <v>8</v>
      </c>
      <c r="U154" s="66">
        <v>16</v>
      </c>
      <c r="V154" s="15">
        <v>15</v>
      </c>
      <c r="W154" s="66"/>
      <c r="Y154" s="66"/>
      <c r="AA154" s="66"/>
      <c r="AC154" s="66"/>
      <c r="AE154" s="66"/>
      <c r="AG154" s="70">
        <v>40</v>
      </c>
      <c r="AI154" s="66">
        <v>23</v>
      </c>
      <c r="AJ154" s="24">
        <v>8</v>
      </c>
      <c r="AK154" s="70">
        <v>55</v>
      </c>
      <c r="AM154" s="66">
        <v>19</v>
      </c>
      <c r="AN154" s="24">
        <v>12</v>
      </c>
      <c r="AO154" s="70" t="s">
        <v>333</v>
      </c>
      <c r="AQ154" s="66">
        <v>21</v>
      </c>
      <c r="AR154" s="65">
        <v>10</v>
      </c>
      <c r="AU154" s="66">
        <f>+D154+F154+H154+J154+L154+N154+P154+R154+T154+V154+Z154+X154+AB154+AD154+AF154+AH154+AJ154+AL154+AN154+AP154+AR154+AT154</f>
        <v>84</v>
      </c>
      <c r="AV154" s="66">
        <f>+F154+J154+X154+AB154+AF154+AL154+AT154</f>
        <v>0</v>
      </c>
      <c r="AW154" s="6">
        <f>+D154+H154+R154+Z154</f>
        <v>0</v>
      </c>
      <c r="AX154" s="25">
        <f>+P154+AJ154+AN154+AR154</f>
        <v>40</v>
      </c>
      <c r="AY154" s="25">
        <f>+L154+N154+T154+AH154+AP154</f>
        <v>29</v>
      </c>
      <c r="AZ154" s="13">
        <f>+V154</f>
        <v>15</v>
      </c>
    </row>
    <row r="155" spans="1:52" ht="15">
      <c r="A155" s="69" t="s">
        <v>512</v>
      </c>
      <c r="B155" s="68" t="s">
        <v>8</v>
      </c>
      <c r="C155" s="23"/>
      <c r="E155" s="66"/>
      <c r="G155" s="66"/>
      <c r="K155" s="66"/>
      <c r="M155" s="66"/>
      <c r="O155" s="66"/>
      <c r="Q155" s="66"/>
      <c r="S155" s="66"/>
      <c r="U155" s="66"/>
      <c r="W155" s="66"/>
      <c r="Y155" s="66"/>
      <c r="AA155" s="66"/>
      <c r="AC155" s="66"/>
      <c r="AE155" s="70" t="s">
        <v>7</v>
      </c>
      <c r="AG155" s="70"/>
      <c r="AI155" s="70"/>
      <c r="AK155" s="70"/>
      <c r="AM155" s="70"/>
      <c r="AO155" s="70"/>
      <c r="AU155" s="66">
        <f>+D155+F155+H155+J155+L155+N155+P155+R155+T155+V155+Z155+X155+AB155+AD155+AF155+AH155+AJ155+AL155+AN155+AP155+AR155+AT155</f>
        <v>0</v>
      </c>
      <c r="AV155" s="66">
        <f>+F155+J155+X155+AB155+AF155+AL155+AT155</f>
        <v>0</v>
      </c>
      <c r="AW155" s="6">
        <f>+D155+H155+R155+Z155</f>
        <v>0</v>
      </c>
      <c r="AX155" s="25">
        <f>+P155+AJ155+AN155+AR155</f>
        <v>0</v>
      </c>
      <c r="AY155" s="25">
        <f>+L155+N155+T155+AH155+AP155</f>
        <v>0</v>
      </c>
      <c r="AZ155" s="13">
        <f>+V155</f>
        <v>0</v>
      </c>
    </row>
    <row r="156" spans="1:52" ht="15">
      <c r="A156" s="68" t="s">
        <v>133</v>
      </c>
      <c r="B156" s="73" t="s">
        <v>9</v>
      </c>
      <c r="E156" s="29">
        <v>44</v>
      </c>
      <c r="G156" s="25"/>
      <c r="I156" s="66">
        <v>19</v>
      </c>
      <c r="J156" s="5">
        <v>12</v>
      </c>
      <c r="K156" s="66"/>
      <c r="M156" s="66"/>
      <c r="O156" s="66"/>
      <c r="Q156" s="66"/>
      <c r="S156" s="66"/>
      <c r="U156" s="66"/>
      <c r="W156" s="29" t="s">
        <v>7</v>
      </c>
      <c r="Y156" s="66"/>
      <c r="AA156" s="66">
        <v>23</v>
      </c>
      <c r="AB156" s="24">
        <v>8</v>
      </c>
      <c r="AC156" s="66"/>
      <c r="AE156" s="70" t="s">
        <v>7</v>
      </c>
      <c r="AG156" s="70"/>
      <c r="AI156" s="70"/>
      <c r="AK156" s="70">
        <v>46</v>
      </c>
      <c r="AM156" s="70"/>
      <c r="AO156" s="70"/>
      <c r="AS156" s="70">
        <v>33</v>
      </c>
      <c r="AU156" s="66">
        <f>+D156+F156+H156+J156+L156+N156+P156+R156+T156+V156+Z156+X156+AB156+AD156+AF156+AH156+AJ156+AL156+AN156+AP156+AR156+AT156</f>
        <v>20</v>
      </c>
      <c r="AV156" s="66">
        <f>+F156+J156+X156+AB156+AF156+AL156+AT156</f>
        <v>20</v>
      </c>
      <c r="AW156" s="6">
        <f>+D156+H156+R156+Z156</f>
        <v>0</v>
      </c>
      <c r="AX156" s="25">
        <f>+P156+AJ156+AN156+AR156</f>
        <v>0</v>
      </c>
      <c r="AY156" s="25">
        <f>+L156+N156+T156+AH156+AP156</f>
        <v>0</v>
      </c>
      <c r="AZ156" s="13">
        <f>+V156</f>
        <v>0</v>
      </c>
    </row>
    <row r="157" spans="1:52" ht="15">
      <c r="A157" s="68" t="s">
        <v>152</v>
      </c>
      <c r="B157" s="73" t="s">
        <v>18</v>
      </c>
      <c r="C157" s="23"/>
      <c r="E157" s="29">
        <v>60</v>
      </c>
      <c r="G157" s="70"/>
      <c r="I157" s="70"/>
      <c r="K157" s="70"/>
      <c r="M157" s="70"/>
      <c r="O157" s="70"/>
      <c r="Q157" s="70"/>
      <c r="S157" s="70"/>
      <c r="U157" s="70"/>
      <c r="W157" s="70"/>
      <c r="Y157" s="70"/>
      <c r="AA157" s="70"/>
      <c r="AC157" s="70"/>
      <c r="AE157" s="70"/>
      <c r="AG157" s="70"/>
      <c r="AI157" s="70"/>
      <c r="AK157" s="70"/>
      <c r="AM157" s="70"/>
      <c r="AO157" s="70"/>
      <c r="AU157" s="66">
        <f>+D157+F157+H157+J157+L157+N157+P157+R157+T157+V157+Z157+X157+AB157+AD157+AF157+AH157+AJ157+AL157+AN157+AP157+AR157+AT157</f>
        <v>0</v>
      </c>
      <c r="AV157" s="66">
        <f>+F157+J157+X157+AB157+AF157+AL157+AT157</f>
        <v>0</v>
      </c>
      <c r="AW157" s="6">
        <f>+D157+H157+R157+Z157</f>
        <v>0</v>
      </c>
      <c r="AX157" s="25">
        <f>+P157+AJ157+AN157+AR157</f>
        <v>0</v>
      </c>
      <c r="AY157" s="25">
        <f>+L157+N157+T157+AH157+AP157</f>
        <v>0</v>
      </c>
      <c r="AZ157" s="13">
        <f>+V157</f>
        <v>0</v>
      </c>
    </row>
    <row r="158" spans="1:52" ht="15">
      <c r="A158" s="49" t="s">
        <v>366</v>
      </c>
      <c r="B158" s="49" t="s">
        <v>12</v>
      </c>
      <c r="C158" s="23"/>
      <c r="E158" s="66"/>
      <c r="G158" s="66"/>
      <c r="I158" s="66"/>
      <c r="K158" s="29">
        <v>36</v>
      </c>
      <c r="M158" s="29">
        <v>31</v>
      </c>
      <c r="O158" s="66">
        <v>11</v>
      </c>
      <c r="P158" s="5">
        <v>24</v>
      </c>
      <c r="Q158" s="66"/>
      <c r="S158" s="70" t="s">
        <v>333</v>
      </c>
      <c r="U158" s="70"/>
      <c r="W158" s="70"/>
      <c r="Y158" s="70"/>
      <c r="AA158" s="70"/>
      <c r="AC158" s="70"/>
      <c r="AE158" s="70"/>
      <c r="AG158" s="66">
        <v>22</v>
      </c>
      <c r="AH158" s="24">
        <v>9</v>
      </c>
      <c r="AI158" s="70" t="s">
        <v>333</v>
      </c>
      <c r="AK158" s="70"/>
      <c r="AM158" s="66">
        <v>28</v>
      </c>
      <c r="AN158" s="24">
        <v>3</v>
      </c>
      <c r="AO158" s="66">
        <v>30</v>
      </c>
      <c r="AP158" s="47">
        <v>1</v>
      </c>
      <c r="AQ158" s="66">
        <v>17</v>
      </c>
      <c r="AR158" s="65">
        <v>14</v>
      </c>
      <c r="AU158" s="66">
        <f>+D158+F158+H158+J158+L158+N158+P158+R158+T158+V158+Z158+X158+AB158+AD158+AF158+AH158+AJ158+AL158+AN158+AP158+AR158+AT158</f>
        <v>51</v>
      </c>
      <c r="AV158" s="66">
        <f>+F158+J158+X158+AB158+AF158+AL158+AT158</f>
        <v>0</v>
      </c>
      <c r="AW158" s="25">
        <f>+D158+H158+R158+Z158</f>
        <v>0</v>
      </c>
      <c r="AX158" s="25">
        <f>+P158+AJ158+AN158+AR158</f>
        <v>41</v>
      </c>
      <c r="AY158" s="25">
        <f>+L158+N158+T158+AH158+AP158</f>
        <v>10</v>
      </c>
      <c r="AZ158" s="28">
        <f>+V158</f>
        <v>0</v>
      </c>
    </row>
    <row r="159" spans="1:52" ht="15">
      <c r="A159" s="69" t="s">
        <v>514</v>
      </c>
      <c r="B159" s="68" t="s">
        <v>111</v>
      </c>
      <c r="C159" s="23"/>
      <c r="E159" s="66"/>
      <c r="G159" s="66"/>
      <c r="I159" s="66"/>
      <c r="K159" s="66"/>
      <c r="M159" s="66"/>
      <c r="O159" s="66"/>
      <c r="Q159" s="66"/>
      <c r="S159" s="66"/>
      <c r="U159" s="66"/>
      <c r="W159" s="66"/>
      <c r="Y159" s="66"/>
      <c r="AA159" s="66"/>
      <c r="AC159" s="66"/>
      <c r="AE159" s="70">
        <v>35</v>
      </c>
      <c r="AG159" s="70"/>
      <c r="AI159" s="70"/>
      <c r="AK159" s="70"/>
      <c r="AM159" s="70"/>
      <c r="AO159" s="70"/>
      <c r="AU159" s="66">
        <f>+D159+F159+H159+J159+L159+N159+P159+R159+T159+V159+Z159+X159+AB159+AD159+AF159+AH159+AJ159+AL159+AN159+AP159+AR159+AT159</f>
        <v>0</v>
      </c>
      <c r="AV159" s="66">
        <f>+F159+J159+X159+AB159+AF159+AL159+AT159</f>
        <v>0</v>
      </c>
      <c r="AW159" s="6">
        <f>+D159+H159+R159+Z159</f>
        <v>0</v>
      </c>
      <c r="AX159" s="25">
        <f>+P159+AJ159+AN159+AR159</f>
        <v>0</v>
      </c>
      <c r="AY159" s="25">
        <f>+L159+N159+T159+AH159+AP159</f>
        <v>0</v>
      </c>
      <c r="AZ159" s="13">
        <f>+V159</f>
        <v>0</v>
      </c>
    </row>
    <row r="160" spans="1:52" ht="15">
      <c r="A160" s="68" t="s">
        <v>58</v>
      </c>
      <c r="B160" s="73" t="s">
        <v>5</v>
      </c>
      <c r="C160" s="29" t="s">
        <v>7</v>
      </c>
      <c r="E160" s="27">
        <v>17</v>
      </c>
      <c r="F160" s="5">
        <v>14</v>
      </c>
      <c r="G160" s="29" t="s">
        <v>7</v>
      </c>
      <c r="I160" s="29">
        <v>36</v>
      </c>
      <c r="K160" s="29"/>
      <c r="M160" s="29"/>
      <c r="O160" s="29"/>
      <c r="Q160" s="29"/>
      <c r="S160" s="29"/>
      <c r="U160" s="29"/>
      <c r="W160" s="66">
        <v>7</v>
      </c>
      <c r="X160" s="19">
        <v>36</v>
      </c>
      <c r="Y160" s="29"/>
      <c r="AA160" s="66">
        <v>16</v>
      </c>
      <c r="AB160" s="24">
        <v>15</v>
      </c>
      <c r="AC160" s="66"/>
      <c r="AE160" s="26" t="s">
        <v>7</v>
      </c>
      <c r="AG160" s="70"/>
      <c r="AI160" s="26"/>
      <c r="AK160" s="26">
        <v>51</v>
      </c>
      <c r="AM160" s="70"/>
      <c r="AO160" s="26"/>
      <c r="AS160" s="66">
        <v>12</v>
      </c>
      <c r="AT160" s="65">
        <v>22</v>
      </c>
      <c r="AU160" s="66">
        <f>+D160+F160+H160+J160+L160+N160+P160+R160+T160+V160+Z160+X160+AB160+AD160+AF160+AH160+AJ160+AL160+AN160+AP160+AR160+AT160</f>
        <v>87</v>
      </c>
      <c r="AV160" s="66">
        <f>+F160+J160+X160+AB160+AF160+AL160+AT160</f>
        <v>87</v>
      </c>
      <c r="AW160" s="6">
        <f>+D160+H160+R160+Z160</f>
        <v>0</v>
      </c>
      <c r="AX160" s="25">
        <f>+P160+AJ160+AN160+AR160</f>
        <v>0</v>
      </c>
      <c r="AY160" s="25">
        <f>+L160+N160+T160+AH160+AP160</f>
        <v>0</v>
      </c>
      <c r="AZ160" s="13">
        <f>+V160</f>
        <v>0</v>
      </c>
    </row>
    <row r="161" spans="1:52" ht="15">
      <c r="A161" s="73" t="s">
        <v>120</v>
      </c>
      <c r="B161" s="73" t="s">
        <v>5</v>
      </c>
      <c r="C161" s="23"/>
      <c r="E161" s="27">
        <v>1</v>
      </c>
      <c r="F161" s="5">
        <v>100</v>
      </c>
      <c r="G161" s="6" t="s">
        <v>19</v>
      </c>
      <c r="I161" s="29" t="s">
        <v>7</v>
      </c>
      <c r="K161" s="29"/>
      <c r="M161" s="29"/>
      <c r="O161" s="29"/>
      <c r="Q161" s="66">
        <v>12</v>
      </c>
      <c r="R161" s="5">
        <v>22</v>
      </c>
      <c r="S161" s="66"/>
      <c r="U161" s="66"/>
      <c r="W161" s="25">
        <v>1</v>
      </c>
      <c r="X161" s="19">
        <v>100</v>
      </c>
      <c r="Y161" s="66">
        <v>22</v>
      </c>
      <c r="Z161" s="17">
        <v>9</v>
      </c>
      <c r="AA161" s="66">
        <v>1</v>
      </c>
      <c r="AB161" s="24">
        <v>100</v>
      </c>
      <c r="AC161" s="66"/>
      <c r="AE161" s="66">
        <v>1</v>
      </c>
      <c r="AF161" s="24">
        <v>100</v>
      </c>
      <c r="AG161" s="66"/>
      <c r="AI161" s="66"/>
      <c r="AK161" s="66" t="s">
        <v>19</v>
      </c>
      <c r="AM161" s="66"/>
      <c r="AO161" s="66"/>
      <c r="AS161" s="66">
        <v>1</v>
      </c>
      <c r="AT161" s="65">
        <v>100</v>
      </c>
      <c r="AU161" s="66">
        <f>+D161+F161+H161+J161+L161+N161+P161+R161+T161+V161+Z161+X161+AB161+AD161+AF161+AH161+AJ161+AL161+AN161+AP161+AR161+AT161</f>
        <v>531</v>
      </c>
      <c r="AV161" s="66">
        <f>+F161+J161+X161+AB161+AF161+AL161+AT161</f>
        <v>500</v>
      </c>
      <c r="AW161" s="6">
        <f>+D161+H161+R161+Z161</f>
        <v>31</v>
      </c>
      <c r="AX161" s="25">
        <f>+P161+AJ161+AN161+AR161</f>
        <v>0</v>
      </c>
      <c r="AY161" s="25">
        <f>+L161+N161+T161+AH161+AP161</f>
        <v>0</v>
      </c>
      <c r="AZ161" s="13">
        <f>+V161</f>
        <v>0</v>
      </c>
    </row>
    <row r="162" spans="1:52" ht="15">
      <c r="A162" s="49" t="s">
        <v>379</v>
      </c>
      <c r="B162" s="49" t="s">
        <v>8</v>
      </c>
      <c r="C162" s="23"/>
      <c r="E162" s="66"/>
      <c r="I162" s="66"/>
      <c r="K162" s="29">
        <v>48</v>
      </c>
      <c r="M162" s="29" t="s">
        <v>331</v>
      </c>
      <c r="O162" s="66">
        <v>26</v>
      </c>
      <c r="P162" s="5">
        <v>5</v>
      </c>
      <c r="Q162" s="25"/>
      <c r="S162" s="66">
        <v>20</v>
      </c>
      <c r="T162" s="15">
        <v>11</v>
      </c>
      <c r="U162" s="25"/>
      <c r="Y162" s="25"/>
      <c r="AA162" s="66"/>
      <c r="AC162" s="66"/>
      <c r="AE162" s="66"/>
      <c r="AG162" s="70">
        <v>50</v>
      </c>
      <c r="AI162" s="66">
        <v>25</v>
      </c>
      <c r="AJ162" s="24">
        <v>6</v>
      </c>
      <c r="AM162" s="70">
        <v>31</v>
      </c>
      <c r="AO162" s="66">
        <v>27</v>
      </c>
      <c r="AP162" s="47">
        <v>4</v>
      </c>
      <c r="AQ162" s="66">
        <v>23</v>
      </c>
      <c r="AR162" s="65">
        <v>8</v>
      </c>
      <c r="AU162" s="66">
        <f>+D162+F162+H162+J162+L162+N162+P162+R162+T162+V162+Z162+X162+AB162+AD162+AF162+AH162+AJ162+AL162+AN162+AP162+AR162+AT162</f>
        <v>34</v>
      </c>
      <c r="AV162" s="66">
        <f>+F162+J162+X162+AB162+AF162+AL162+AT162</f>
        <v>0</v>
      </c>
      <c r="AW162" s="6">
        <f>+D162+H162+R162+Z162</f>
        <v>0</v>
      </c>
      <c r="AX162" s="6">
        <f>+P162+AJ162+AN162+AR162</f>
        <v>19</v>
      </c>
      <c r="AY162" s="6">
        <f>+L162+N162+T162+AH162+AP162</f>
        <v>15</v>
      </c>
      <c r="AZ162" s="13">
        <f>+V162</f>
        <v>0</v>
      </c>
    </row>
    <row r="163" spans="1:52" ht="15">
      <c r="A163" s="68" t="s">
        <v>42</v>
      </c>
      <c r="B163" s="73" t="s">
        <v>11</v>
      </c>
      <c r="C163" s="27">
        <v>19</v>
      </c>
      <c r="D163" s="5">
        <v>12</v>
      </c>
      <c r="E163" s="29">
        <v>47</v>
      </c>
      <c r="G163" s="6">
        <v>18</v>
      </c>
      <c r="H163" s="5">
        <v>13</v>
      </c>
      <c r="I163" s="29">
        <v>33</v>
      </c>
      <c r="K163" s="29"/>
      <c r="M163" s="29"/>
      <c r="O163" s="29"/>
      <c r="Q163" s="70">
        <v>32</v>
      </c>
      <c r="S163" s="70"/>
      <c r="U163" s="70"/>
      <c r="W163" s="29">
        <v>43</v>
      </c>
      <c r="Y163" s="66">
        <v>15</v>
      </c>
      <c r="Z163" s="17">
        <v>16</v>
      </c>
      <c r="AA163" s="66">
        <v>28</v>
      </c>
      <c r="AC163" s="66"/>
      <c r="AE163" s="66">
        <v>8</v>
      </c>
      <c r="AF163" s="24">
        <v>32</v>
      </c>
      <c r="AG163" s="66"/>
      <c r="AI163" s="66"/>
      <c r="AK163" s="66" t="s">
        <v>19</v>
      </c>
      <c r="AM163" s="66"/>
      <c r="AO163" s="66"/>
      <c r="AS163" s="70">
        <v>32</v>
      </c>
      <c r="AU163" s="66">
        <f>+D163+F163+H163+J163+L163+N163+P163+R163+T163+V163+Z163+X163+AB163+AD163+AF163+AH163+AJ163+AL163+AN163+AP163+AR163+AT163</f>
        <v>73</v>
      </c>
      <c r="AV163" s="66">
        <f>+F163+J163+X163+AB163+AF163+AL163+AT163</f>
        <v>32</v>
      </c>
      <c r="AW163" s="6">
        <f>+D163+H163+R163+Z163</f>
        <v>41</v>
      </c>
      <c r="AX163" s="6">
        <f>+P163+AJ163+AN163+AR163</f>
        <v>0</v>
      </c>
      <c r="AY163" s="6">
        <f>+L163+N163+T163+AH163+AP163</f>
        <v>0</v>
      </c>
      <c r="AZ163" s="13">
        <f>+V163</f>
        <v>0</v>
      </c>
    </row>
    <row r="164" spans="1:52" ht="15">
      <c r="A164" s="49" t="s">
        <v>368</v>
      </c>
      <c r="B164" s="49" t="s">
        <v>5</v>
      </c>
      <c r="C164" s="23"/>
      <c r="E164" s="66"/>
      <c r="I164" s="66"/>
      <c r="K164" s="29">
        <v>33</v>
      </c>
      <c r="M164" s="29" t="s">
        <v>331</v>
      </c>
      <c r="O164" s="29" t="s">
        <v>331</v>
      </c>
      <c r="Q164" s="29"/>
      <c r="S164" s="70">
        <v>34</v>
      </c>
      <c r="U164" s="70"/>
      <c r="W164" s="70"/>
      <c r="Y164" s="70"/>
      <c r="AA164" s="70"/>
      <c r="AC164" s="70"/>
      <c r="AE164" s="70"/>
      <c r="AG164" s="66">
        <v>14</v>
      </c>
      <c r="AH164" s="24">
        <v>18</v>
      </c>
      <c r="AI164" s="66">
        <v>15</v>
      </c>
      <c r="AJ164" s="24">
        <v>16</v>
      </c>
      <c r="AK164" s="66"/>
      <c r="AM164" s="66"/>
      <c r="AO164" s="66"/>
      <c r="AU164" s="66">
        <f>+D164+F164+H164+J164+L164+N164+P164+R164+T164+V164+Z164+X164+AB164+AD164+AF164+AH164+AJ164+AL164+AN164+AP164+AR164+AT164</f>
        <v>34</v>
      </c>
      <c r="AV164" s="66">
        <f>+F164+J164+X164+AB164+AF164+AL164+AT164</f>
        <v>0</v>
      </c>
      <c r="AW164" s="6">
        <f>+D164+H164+R164+Z164</f>
        <v>0</v>
      </c>
      <c r="AX164" s="6">
        <f>+P164+AJ164+AN164+AR164</f>
        <v>16</v>
      </c>
      <c r="AY164" s="6">
        <f>+L164+N164+T164+AH164+AP164</f>
        <v>18</v>
      </c>
      <c r="AZ164" s="13">
        <f>+V164</f>
        <v>0</v>
      </c>
    </row>
    <row r="165" spans="1:52" ht="15">
      <c r="A165" s="68" t="s">
        <v>145</v>
      </c>
      <c r="B165" s="73" t="s">
        <v>10</v>
      </c>
      <c r="C165" s="23"/>
      <c r="E165" s="29">
        <v>36</v>
      </c>
      <c r="G165" s="66"/>
      <c r="I165" s="66"/>
      <c r="K165" s="29">
        <v>34</v>
      </c>
      <c r="M165" s="27">
        <v>28</v>
      </c>
      <c r="N165" s="5">
        <v>3</v>
      </c>
      <c r="O165" s="66">
        <v>7</v>
      </c>
      <c r="P165" s="5">
        <v>36</v>
      </c>
      <c r="Q165" s="66"/>
      <c r="S165" s="66">
        <v>5</v>
      </c>
      <c r="T165" s="15">
        <v>45</v>
      </c>
      <c r="U165" s="66">
        <v>9</v>
      </c>
      <c r="V165" s="15">
        <v>29</v>
      </c>
      <c r="W165" s="66"/>
      <c r="Y165" s="66"/>
      <c r="AA165" s="66"/>
      <c r="AC165" s="66"/>
      <c r="AE165" s="66"/>
      <c r="AG165" s="66">
        <v>19</v>
      </c>
      <c r="AH165" s="24">
        <v>12</v>
      </c>
      <c r="AI165" s="66">
        <v>14</v>
      </c>
      <c r="AJ165" s="24">
        <v>18</v>
      </c>
      <c r="AK165" s="70" t="s">
        <v>7</v>
      </c>
      <c r="AM165" s="66">
        <v>23</v>
      </c>
      <c r="AN165" s="24">
        <v>8</v>
      </c>
      <c r="AO165" s="66">
        <v>15</v>
      </c>
      <c r="AP165" s="47">
        <v>16</v>
      </c>
      <c r="AQ165" s="66">
        <v>19</v>
      </c>
      <c r="AR165" s="65">
        <v>12</v>
      </c>
      <c r="AU165" s="66">
        <f>+D165+F165+H165+J165+L165+N165+P165+R165+T165+V165+Z165+X165+AB165+AD165+AF165+AH165+AJ165+AL165+AN165+AP165+AR165+AT165</f>
        <v>179</v>
      </c>
      <c r="AV165" s="66">
        <f>+F165+J165+X165+AB165+AF165+AL165+AT165</f>
        <v>0</v>
      </c>
      <c r="AW165" s="6">
        <f>+D165+H165+R165+Z165</f>
        <v>0</v>
      </c>
      <c r="AX165" s="6">
        <f>+P165+AJ165+AN165+AR165</f>
        <v>74</v>
      </c>
      <c r="AY165" s="6">
        <f>+L165+N165+T165+AH165+AP165</f>
        <v>76</v>
      </c>
      <c r="AZ165" s="13">
        <f>+V165</f>
        <v>29</v>
      </c>
    </row>
    <row r="166" spans="1:52" ht="15">
      <c r="A166" s="68" t="s">
        <v>62</v>
      </c>
      <c r="B166" s="73" t="s">
        <v>15</v>
      </c>
      <c r="C166" s="29">
        <v>37</v>
      </c>
      <c r="E166" s="29">
        <v>43</v>
      </c>
      <c r="G166" s="29" t="s">
        <v>7</v>
      </c>
      <c r="I166" s="29" t="s">
        <v>7</v>
      </c>
      <c r="K166" s="29"/>
      <c r="M166" s="29"/>
      <c r="O166" s="29"/>
      <c r="Q166" s="29"/>
      <c r="S166" s="29"/>
      <c r="U166" s="29"/>
      <c r="W166" s="29"/>
      <c r="Y166" s="29"/>
      <c r="AA166" s="29"/>
      <c r="AC166" s="29"/>
      <c r="AE166" s="29"/>
      <c r="AG166" s="70">
        <v>42</v>
      </c>
      <c r="AI166" s="66">
        <v>27</v>
      </c>
      <c r="AJ166" s="24">
        <v>4</v>
      </c>
      <c r="AK166" s="70" t="s">
        <v>7</v>
      </c>
      <c r="AM166" s="70">
        <v>41</v>
      </c>
      <c r="AO166" s="70">
        <v>40</v>
      </c>
      <c r="AQ166" s="66">
        <v>25</v>
      </c>
      <c r="AR166" s="65">
        <v>6</v>
      </c>
      <c r="AU166" s="66">
        <f>+D166+F166+H166+J166+L166+N166+P166+R166+T166+V166+Z166+X166+AB166+AD166+AF166+AH166+AJ166+AL166+AN166+AP166+AR166+AT166</f>
        <v>10</v>
      </c>
      <c r="AV166" s="66">
        <f>+F166+J166+X166+AB166+AF166+AL166+AT166</f>
        <v>0</v>
      </c>
      <c r="AW166" s="6">
        <f>+D166+H166+R166+Z166</f>
        <v>0</v>
      </c>
      <c r="AX166" s="6">
        <f>+P166+AJ166+AN166+AR166</f>
        <v>10</v>
      </c>
      <c r="AY166" s="6">
        <f>+L166+N166+T166+AH166+AP166</f>
        <v>0</v>
      </c>
      <c r="AZ166" s="13">
        <f>+V166</f>
        <v>0</v>
      </c>
    </row>
    <row r="167" spans="1:52" ht="15">
      <c r="A167" s="68" t="s">
        <v>50</v>
      </c>
      <c r="B167" s="73" t="s">
        <v>5</v>
      </c>
      <c r="C167" s="29">
        <v>40</v>
      </c>
      <c r="E167" s="66"/>
      <c r="G167" s="66"/>
      <c r="I167" s="66"/>
      <c r="K167" s="66"/>
      <c r="M167" s="66"/>
      <c r="O167" s="66"/>
      <c r="Q167" s="70">
        <v>43</v>
      </c>
      <c r="S167" s="70"/>
      <c r="U167" s="70"/>
      <c r="W167" s="70"/>
      <c r="Y167" s="70">
        <v>36</v>
      </c>
      <c r="AA167" s="70"/>
      <c r="AC167" s="70"/>
      <c r="AE167" s="70"/>
      <c r="AG167" s="70"/>
      <c r="AI167" s="70"/>
      <c r="AK167" s="70"/>
      <c r="AM167" s="70"/>
      <c r="AO167" s="70"/>
      <c r="AU167" s="66">
        <f>+D167+F167+H167+J167+L167+N167+P167+R167+T167+V167+Z167+X167+AB167+AD167+AF167+AH167+AJ167+AL167+AN167+AP167+AR167+AT167</f>
        <v>0</v>
      </c>
      <c r="AV167" s="66">
        <f>+F167+J167+X167+AB167+AF167+AL167+AT167</f>
        <v>0</v>
      </c>
      <c r="AW167" s="6">
        <f>+D167+H167+R167+Z167</f>
        <v>0</v>
      </c>
      <c r="AX167" s="6">
        <f>+P167+AJ167+AN167+AR167</f>
        <v>0</v>
      </c>
      <c r="AY167" s="6">
        <f>+L167+N167+T167+AH167+AP167</f>
        <v>0</v>
      </c>
      <c r="AZ167" s="13">
        <f>+V167</f>
        <v>0</v>
      </c>
    </row>
    <row r="168" spans="1:52" ht="15">
      <c r="A168" s="69" t="s">
        <v>560</v>
      </c>
      <c r="B168" s="68" t="s">
        <v>318</v>
      </c>
      <c r="C168" s="23"/>
      <c r="G168" s="25"/>
      <c r="Q168" s="66"/>
      <c r="S168" s="66"/>
      <c r="U168" s="66"/>
      <c r="W168" s="66"/>
      <c r="Y168" s="66"/>
      <c r="AA168" s="66"/>
      <c r="AC168" s="66"/>
      <c r="AE168" s="66"/>
      <c r="AG168" s="66"/>
      <c r="AI168" s="66"/>
      <c r="AK168" s="26">
        <v>53</v>
      </c>
      <c r="AM168" s="66"/>
      <c r="AO168" s="66"/>
      <c r="AU168" s="66">
        <f>+D168+F168+H168+J168+L168+N168+P168+R168+T168+V168+Z168+X168+AB168+AD168+AF168+AH168+AJ168+AL168+AN168+AP168+AR168+AT168</f>
        <v>0</v>
      </c>
      <c r="AV168" s="66">
        <f>+F168+J168+X168+AB168+AF168+AL168+AT168</f>
        <v>0</v>
      </c>
      <c r="AW168" s="6">
        <f>+D168+H168+R168+Z168</f>
        <v>0</v>
      </c>
      <c r="AX168" s="6">
        <f>+P168+AJ168+AN168+AR168</f>
        <v>0</v>
      </c>
      <c r="AY168" s="6">
        <f>+L168+N168+T168+AH168+AP168</f>
        <v>0</v>
      </c>
      <c r="AZ168" s="13">
        <f>+V168</f>
        <v>0</v>
      </c>
    </row>
    <row r="169" spans="1:52" ht="15">
      <c r="A169" s="49" t="s">
        <v>326</v>
      </c>
      <c r="B169" s="73" t="s">
        <v>318</v>
      </c>
      <c r="C169" s="23"/>
      <c r="E169" s="23"/>
      <c r="G169" s="29">
        <v>49</v>
      </c>
      <c r="I169" s="29">
        <v>49</v>
      </c>
      <c r="K169" s="29"/>
      <c r="M169" s="29"/>
      <c r="O169" s="29"/>
      <c r="Q169" s="29"/>
      <c r="S169" s="70">
        <v>49</v>
      </c>
      <c r="U169" s="70"/>
      <c r="W169" s="29" t="s">
        <v>7</v>
      </c>
      <c r="Y169" s="70" t="s">
        <v>250</v>
      </c>
      <c r="AA169" s="70" t="s">
        <v>7</v>
      </c>
      <c r="AC169" s="70"/>
      <c r="AE169" s="70">
        <v>38</v>
      </c>
      <c r="AG169" s="70"/>
      <c r="AI169" s="70"/>
      <c r="AK169" s="70" t="s">
        <v>7</v>
      </c>
      <c r="AM169" s="70"/>
      <c r="AO169" s="70"/>
      <c r="AU169" s="66">
        <f>+D169+F169+H169+J169+L169+N169+P169+R169+T169+V169+Z169+X169+AB169+AD169+AF169+AH169+AJ169+AL169+AN169+AP169+AR169+AT169</f>
        <v>0</v>
      </c>
      <c r="AV169" s="66">
        <f>+F169+J169+X169+AB169+AF169+AL169+AT169</f>
        <v>0</v>
      </c>
      <c r="AW169" s="6">
        <f>+D169+H169+R169+Z169</f>
        <v>0</v>
      </c>
      <c r="AX169" s="6">
        <f>+P169+AJ169+AN169+AR169</f>
        <v>0</v>
      </c>
      <c r="AY169" s="6">
        <f>+L169+N169+T169+AH169+AP169</f>
        <v>0</v>
      </c>
      <c r="AZ169" s="13">
        <f>+V169</f>
        <v>0</v>
      </c>
    </row>
    <row r="170" spans="1:52" ht="15">
      <c r="A170" s="49" t="s">
        <v>327</v>
      </c>
      <c r="B170" s="73" t="s">
        <v>318</v>
      </c>
      <c r="C170" s="23"/>
      <c r="E170" s="66"/>
      <c r="G170" s="29">
        <v>48</v>
      </c>
      <c r="I170" s="29">
        <v>52</v>
      </c>
      <c r="K170" s="29"/>
      <c r="M170" s="29"/>
      <c r="O170" s="29"/>
      <c r="Q170" s="29"/>
      <c r="S170" s="70">
        <v>48</v>
      </c>
      <c r="U170" s="70">
        <v>37</v>
      </c>
      <c r="W170" s="29" t="s">
        <v>7</v>
      </c>
      <c r="Y170" s="70">
        <v>53</v>
      </c>
      <c r="AA170" s="70" t="s">
        <v>7</v>
      </c>
      <c r="AC170" s="70"/>
      <c r="AE170" s="70">
        <v>37</v>
      </c>
      <c r="AG170" s="70"/>
      <c r="AI170" s="70"/>
      <c r="AK170" s="26" t="s">
        <v>7</v>
      </c>
      <c r="AM170" s="70">
        <v>52</v>
      </c>
      <c r="AO170" s="26">
        <v>48</v>
      </c>
      <c r="AQ170" s="66">
        <v>38</v>
      </c>
      <c r="AU170" s="66">
        <f>+D170+F170+H170+J170+L170+N170+P170+R170+T170+V170+Z170+X170+AB170+AD170+AF170+AH170+AJ170+AL170+AN170+AP170+AR170+AT170</f>
        <v>0</v>
      </c>
      <c r="AV170" s="66">
        <f>+F170+J170+X170+AB170+AF170+AL170+AT170</f>
        <v>0</v>
      </c>
      <c r="AW170" s="6">
        <f>+D170+H170+R170+Z170</f>
        <v>0</v>
      </c>
      <c r="AX170" s="6">
        <f>+P170+AJ170+AN170+AR170</f>
        <v>0</v>
      </c>
      <c r="AY170" s="6">
        <f>+L170+N170+T170+AH170+AP170</f>
        <v>0</v>
      </c>
      <c r="AZ170" s="13">
        <f>+V170</f>
        <v>0</v>
      </c>
    </row>
    <row r="171" spans="1:52" ht="15">
      <c r="A171" s="49" t="s">
        <v>364</v>
      </c>
      <c r="B171" s="49" t="s">
        <v>9</v>
      </c>
      <c r="E171" s="25"/>
      <c r="G171" s="66"/>
      <c r="K171" s="29">
        <v>45</v>
      </c>
      <c r="M171" s="29">
        <v>34</v>
      </c>
      <c r="O171" s="29">
        <v>38</v>
      </c>
      <c r="Q171" s="29"/>
      <c r="S171" s="29"/>
      <c r="U171" s="29"/>
      <c r="W171" s="29"/>
      <c r="Y171" s="29"/>
      <c r="AA171" s="29"/>
      <c r="AC171" s="29"/>
      <c r="AE171" s="29"/>
      <c r="AG171" s="70">
        <v>45</v>
      </c>
      <c r="AI171" s="70">
        <v>35</v>
      </c>
      <c r="AK171" s="70"/>
      <c r="AM171" s="70">
        <v>48</v>
      </c>
      <c r="AO171" s="70">
        <v>37</v>
      </c>
      <c r="AQ171" s="66" t="s">
        <v>333</v>
      </c>
      <c r="AU171" s="66">
        <f>+D171+F171+H171+J171+L171+N171+P171+R171+T171+V171+Z171+X171+AB171+AD171+AF171+AH171+AJ171+AL171+AN171+AP171+AR171+AT171</f>
        <v>0</v>
      </c>
      <c r="AV171" s="66">
        <f>+F171+J171+X171+AB171+AF171+AL171+AT171</f>
        <v>0</v>
      </c>
      <c r="AW171" s="6">
        <f>+D171+H171+R171+Z171</f>
        <v>0</v>
      </c>
      <c r="AX171" s="6">
        <f>+P171+AJ171+AN171+AR171</f>
        <v>0</v>
      </c>
      <c r="AY171" s="6">
        <f>+L171+N171+T171+AH171+AP171</f>
        <v>0</v>
      </c>
      <c r="AZ171" s="13">
        <f>+V171</f>
        <v>0</v>
      </c>
    </row>
    <row r="172" spans="1:52" ht="15">
      <c r="A172" s="49" t="s">
        <v>328</v>
      </c>
      <c r="B172" s="73" t="s">
        <v>3</v>
      </c>
      <c r="C172" s="23"/>
      <c r="E172" s="66"/>
      <c r="G172" s="29">
        <v>37</v>
      </c>
      <c r="I172" s="29">
        <v>40</v>
      </c>
      <c r="K172" s="29"/>
      <c r="M172" s="29"/>
      <c r="O172" s="29"/>
      <c r="Q172" s="70">
        <v>54</v>
      </c>
      <c r="S172" s="70"/>
      <c r="U172" s="70"/>
      <c r="W172" s="70"/>
      <c r="Y172" s="70">
        <v>39</v>
      </c>
      <c r="AA172" s="70"/>
      <c r="AC172" s="70"/>
      <c r="AE172" s="70"/>
      <c r="AG172" s="70"/>
      <c r="AI172" s="70"/>
      <c r="AK172" s="70"/>
      <c r="AM172" s="70"/>
      <c r="AO172" s="70"/>
      <c r="AS172" s="70">
        <v>41</v>
      </c>
      <c r="AU172" s="66">
        <f>+D172+F172+H172+J172+L172+N172+P172+R172+T172+V172+Z172+X172+AB172+AD172+AF172+AH172+AJ172+AL172+AN172+AP172+AR172+AT172</f>
        <v>0</v>
      </c>
      <c r="AV172" s="66">
        <f>+F172+J172+X172+AB172+AF172+AL172+AT172</f>
        <v>0</v>
      </c>
      <c r="AW172" s="6">
        <f>+D172+H172+R172+Z172</f>
        <v>0</v>
      </c>
      <c r="AX172" s="6">
        <f>+P172+AJ172+AN172+AR172</f>
        <v>0</v>
      </c>
      <c r="AY172" s="6">
        <f>+L172+N172+T172+AH172+AP172</f>
        <v>0</v>
      </c>
      <c r="AZ172" s="13">
        <f>+V172</f>
        <v>0</v>
      </c>
    </row>
    <row r="173" spans="1:52" ht="15">
      <c r="A173" s="49" t="s">
        <v>329</v>
      </c>
      <c r="B173" s="73" t="s">
        <v>11</v>
      </c>
      <c r="E173" s="66"/>
      <c r="G173" s="29" t="s">
        <v>7</v>
      </c>
      <c r="I173" s="70"/>
      <c r="K173" s="27">
        <v>20</v>
      </c>
      <c r="L173" s="5">
        <v>11</v>
      </c>
      <c r="M173" s="27">
        <v>15</v>
      </c>
      <c r="N173" s="5">
        <v>16</v>
      </c>
      <c r="O173" s="66">
        <v>23</v>
      </c>
      <c r="P173" s="5">
        <v>8</v>
      </c>
      <c r="Q173" s="66"/>
      <c r="S173" s="66">
        <v>18</v>
      </c>
      <c r="T173" s="15">
        <v>13</v>
      </c>
      <c r="U173" s="66">
        <v>26</v>
      </c>
      <c r="V173" s="15">
        <v>5</v>
      </c>
      <c r="W173" s="66"/>
      <c r="Y173" s="66"/>
      <c r="AA173" s="66"/>
      <c r="AC173" s="66"/>
      <c r="AE173" s="66"/>
      <c r="AG173" s="70">
        <v>37</v>
      </c>
      <c r="AI173" s="70">
        <v>32</v>
      </c>
      <c r="AK173" s="70"/>
      <c r="AM173" s="66">
        <v>8</v>
      </c>
      <c r="AN173" s="24">
        <v>32</v>
      </c>
      <c r="AO173" s="66">
        <v>26</v>
      </c>
      <c r="AP173" s="47">
        <v>5</v>
      </c>
      <c r="AQ173" s="66">
        <v>22</v>
      </c>
      <c r="AR173" s="65">
        <v>9</v>
      </c>
      <c r="AU173" s="66">
        <f>+D173+F173+H173+J173+L173+N173+P173+R173+T173+V173+Z173+X173+AB173+AD173+AF173+AH173+AJ173+AL173+AN173+AP173+AR173+AT173</f>
        <v>99</v>
      </c>
      <c r="AV173" s="66">
        <f>+F173+J173+X173+AB173+AF173+AL173+AT173</f>
        <v>0</v>
      </c>
      <c r="AW173" s="6">
        <f>+D173+H173+R173+Z173</f>
        <v>0</v>
      </c>
      <c r="AX173" s="6">
        <f>+P173+AJ173+AN173+AR173</f>
        <v>49</v>
      </c>
      <c r="AY173" s="6">
        <f>+L173+N173+T173+AH173+AP173</f>
        <v>45</v>
      </c>
      <c r="AZ173" s="13">
        <f>+V173</f>
        <v>5</v>
      </c>
    </row>
    <row r="174" spans="1:52" ht="15">
      <c r="A174" s="68" t="s">
        <v>156</v>
      </c>
      <c r="B174" s="73" t="s">
        <v>4</v>
      </c>
      <c r="C174" s="23"/>
      <c r="E174" s="29">
        <v>69</v>
      </c>
      <c r="G174" s="70"/>
      <c r="I174" s="70"/>
      <c r="K174" s="70"/>
      <c r="M174" s="70"/>
      <c r="O174" s="70"/>
      <c r="Q174" s="70"/>
      <c r="S174" s="70"/>
      <c r="U174" s="70"/>
      <c r="W174" s="29">
        <v>44</v>
      </c>
      <c r="Y174" s="70"/>
      <c r="AA174" s="70"/>
      <c r="AC174" s="70"/>
      <c r="AE174" s="70" t="s">
        <v>7</v>
      </c>
      <c r="AG174" s="70"/>
      <c r="AI174" s="70"/>
      <c r="AK174" s="70" t="s">
        <v>7</v>
      </c>
      <c r="AM174" s="70"/>
      <c r="AO174" s="70"/>
      <c r="AU174" s="66">
        <f>+D174+F174+H174+J174+L174+N174+P174+R174+T174+V174+Z174+X174+AB174+AD174+AF174+AH174+AJ174+AL174+AN174+AP174+AR174+AT174</f>
        <v>0</v>
      </c>
      <c r="AV174" s="66">
        <f>+F174+J174+X174+AB174+AF174+AL174+AT174</f>
        <v>0</v>
      </c>
      <c r="AW174" s="6">
        <f>+D174+H174+R174+Z174</f>
        <v>0</v>
      </c>
      <c r="AX174" s="6">
        <f>+P174+AJ174+AN174+AR174</f>
        <v>0</v>
      </c>
      <c r="AY174" s="6">
        <f>+L174+N174+T174+AH174+AP174</f>
        <v>0</v>
      </c>
      <c r="AZ174" s="13">
        <f>+V174</f>
        <v>0</v>
      </c>
    </row>
    <row r="175" spans="1:52" ht="15">
      <c r="A175" s="69" t="s">
        <v>153</v>
      </c>
      <c r="B175" s="73" t="s">
        <v>18</v>
      </c>
      <c r="E175" s="29" t="s">
        <v>7</v>
      </c>
      <c r="I175" s="25"/>
      <c r="K175" s="66"/>
      <c r="M175" s="66"/>
      <c r="O175" s="25"/>
      <c r="AA175" s="66"/>
      <c r="AC175" s="66"/>
      <c r="AE175" s="66"/>
      <c r="AG175" s="66"/>
      <c r="AI175" s="66"/>
      <c r="AK175" s="66"/>
      <c r="AM175" s="66"/>
      <c r="AO175" s="66"/>
      <c r="AU175" s="66">
        <f>+D175+F175+H175+J175+L175+N175+P175+R175+T175+V175+Z175+X175+AB175+AD175+AF175+AH175+AJ175+AL175+AN175+AP175+AR175+AT175</f>
        <v>0</v>
      </c>
      <c r="AV175" s="66">
        <f>+F175+J175+X175+AB175+AF175+AL175+AT175</f>
        <v>0</v>
      </c>
      <c r="AW175" s="6">
        <f>+D175+H175+R175+Z175</f>
        <v>0</v>
      </c>
      <c r="AX175" s="6">
        <f>+P175+AJ175+AN175+AR175</f>
        <v>0</v>
      </c>
      <c r="AY175" s="6">
        <f>+L175+N175+T175+AH175+AP175</f>
        <v>0</v>
      </c>
      <c r="AZ175" s="13">
        <f>+V175</f>
        <v>0</v>
      </c>
    </row>
    <row r="176" spans="1:52" ht="15">
      <c r="A176" s="49" t="s">
        <v>339</v>
      </c>
      <c r="B176" s="73" t="s">
        <v>13</v>
      </c>
      <c r="C176" s="23"/>
      <c r="E176" s="66"/>
      <c r="G176" s="66"/>
      <c r="I176" s="29">
        <v>32</v>
      </c>
      <c r="K176" s="29"/>
      <c r="M176" s="29"/>
      <c r="O176" s="29"/>
      <c r="Q176" s="29"/>
      <c r="S176" s="29"/>
      <c r="U176" s="29"/>
      <c r="W176" s="29">
        <v>36</v>
      </c>
      <c r="Y176" s="70">
        <v>41</v>
      </c>
      <c r="AA176" s="70"/>
      <c r="AC176" s="70"/>
      <c r="AE176" s="66">
        <v>21</v>
      </c>
      <c r="AF176" s="24">
        <v>10</v>
      </c>
      <c r="AG176" s="66"/>
      <c r="AI176" s="66"/>
      <c r="AK176" s="70">
        <v>36</v>
      </c>
      <c r="AM176" s="66"/>
      <c r="AO176" s="66"/>
      <c r="AS176" s="70" t="s">
        <v>7</v>
      </c>
      <c r="AU176" s="66">
        <f>+D176+F176+H176+J176+L176+N176+P176+R176+T176+V176+Z176+X176+AB176+AD176+AF176+AH176+AJ176+AL176+AN176+AP176+AR176+AT176</f>
        <v>10</v>
      </c>
      <c r="AV176" s="66">
        <f>+F176+J176+X176+AB176+AF176+AL176+AT176</f>
        <v>10</v>
      </c>
      <c r="AW176" s="6">
        <f>+D176+H176+R176+Z176</f>
        <v>0</v>
      </c>
      <c r="AX176" s="6">
        <f>+P176+AJ176+AN176+AR176</f>
        <v>0</v>
      </c>
      <c r="AY176" s="6">
        <f>+L176+N176+T176+AH176+AP176</f>
        <v>0</v>
      </c>
      <c r="AZ176" s="13">
        <f>+V176</f>
        <v>0</v>
      </c>
    </row>
    <row r="177" spans="1:52" ht="15">
      <c r="A177" s="49" t="s">
        <v>371</v>
      </c>
      <c r="B177" s="49" t="s">
        <v>5</v>
      </c>
      <c r="C177" s="23"/>
      <c r="E177" s="66"/>
      <c r="G177" s="66"/>
      <c r="K177" s="27">
        <v>28</v>
      </c>
      <c r="L177" s="5">
        <v>3</v>
      </c>
      <c r="M177" s="27">
        <v>29</v>
      </c>
      <c r="N177" s="5">
        <v>2</v>
      </c>
      <c r="O177" s="29" t="s">
        <v>333</v>
      </c>
      <c r="Q177" s="29"/>
      <c r="S177" s="25">
        <v>26</v>
      </c>
      <c r="T177" s="15">
        <v>5</v>
      </c>
      <c r="U177" s="25"/>
      <c r="W177" s="25"/>
      <c r="Y177" s="25"/>
      <c r="AE177" s="66"/>
      <c r="AG177" s="70">
        <v>39</v>
      </c>
      <c r="AI177" s="66">
        <v>17</v>
      </c>
      <c r="AJ177" s="24">
        <v>14</v>
      </c>
      <c r="AK177" s="66"/>
      <c r="AM177" s="70">
        <v>47</v>
      </c>
      <c r="AO177" s="70">
        <v>33</v>
      </c>
      <c r="AQ177" s="66">
        <v>34</v>
      </c>
      <c r="AU177" s="66">
        <f>+D177+F177+H177+J177+L177+N177+P177+R177+T177+V177+Z177+X177+AB177+AD177+AF177+AH177+AJ177+AL177+AN177+AP177+AR177+AT177</f>
        <v>24</v>
      </c>
      <c r="AV177" s="66">
        <f>+F177+J177+X177+AB177+AF177+AL177+AT177</f>
        <v>0</v>
      </c>
      <c r="AW177" s="6">
        <f>+D177+H177+R177+Z177</f>
        <v>0</v>
      </c>
      <c r="AX177" s="6">
        <f>+P177+AJ177+AN177+AR177</f>
        <v>14</v>
      </c>
      <c r="AY177" s="6">
        <f>+L177+N177+T177+AH177+AP177</f>
        <v>10</v>
      </c>
      <c r="AZ177" s="13">
        <f>+V177</f>
        <v>0</v>
      </c>
    </row>
    <row r="178" spans="1:52" ht="15">
      <c r="A178" s="49" t="s">
        <v>391</v>
      </c>
      <c r="B178" s="49" t="s">
        <v>13</v>
      </c>
      <c r="C178" s="23"/>
      <c r="E178" s="66"/>
      <c r="G178" s="66"/>
      <c r="I178" s="66"/>
      <c r="K178" s="27">
        <v>18</v>
      </c>
      <c r="L178" s="5">
        <v>13</v>
      </c>
      <c r="M178" s="27">
        <v>8</v>
      </c>
      <c r="N178" s="5">
        <v>32</v>
      </c>
      <c r="O178" s="66">
        <v>16</v>
      </c>
      <c r="P178" s="5">
        <v>15</v>
      </c>
      <c r="Q178" s="66"/>
      <c r="S178" s="66">
        <v>22</v>
      </c>
      <c r="T178" s="15">
        <v>9</v>
      </c>
      <c r="U178" s="70" t="s">
        <v>7</v>
      </c>
      <c r="W178" s="70"/>
      <c r="Y178" s="70"/>
      <c r="AA178" s="70"/>
      <c r="AC178" s="70"/>
      <c r="AE178" s="70"/>
      <c r="AG178" s="66">
        <v>30</v>
      </c>
      <c r="AH178" s="24">
        <v>1</v>
      </c>
      <c r="AI178" s="70">
        <v>36</v>
      </c>
      <c r="AK178" s="70"/>
      <c r="AM178" s="70">
        <v>43</v>
      </c>
      <c r="AO178" s="66">
        <v>19</v>
      </c>
      <c r="AP178" s="47">
        <v>12</v>
      </c>
      <c r="AQ178" s="66">
        <v>28</v>
      </c>
      <c r="AR178" s="65">
        <v>3</v>
      </c>
      <c r="AU178" s="66">
        <f>+D178+F178+H178+J178+L178+N178+P178+R178+T178+V178+Z178+X178+AB178+AD178+AF178+AH178+AJ178+AL178+AN178+AP178+AR178+AT178</f>
        <v>85</v>
      </c>
      <c r="AV178" s="66">
        <f>+F178+J178+X178+AB178+AF178+AL178+AT178</f>
        <v>0</v>
      </c>
      <c r="AW178" s="6">
        <f>+D178+H178+R178+Z178</f>
        <v>0</v>
      </c>
      <c r="AX178" s="6">
        <f>+P178+AJ178+AN178+AR178</f>
        <v>18</v>
      </c>
      <c r="AY178" s="6">
        <f>+L178+N178+T178+AH178+AP178</f>
        <v>67</v>
      </c>
      <c r="AZ178" s="13">
        <f>+V178</f>
        <v>0</v>
      </c>
    </row>
    <row r="179" spans="1:52" ht="15">
      <c r="A179" s="69" t="s">
        <v>86</v>
      </c>
      <c r="B179" s="41" t="s">
        <v>9</v>
      </c>
      <c r="C179" s="29">
        <v>51</v>
      </c>
      <c r="E179" s="70"/>
      <c r="G179" s="66"/>
      <c r="I179" s="66"/>
      <c r="K179" s="29">
        <v>46</v>
      </c>
      <c r="M179" s="29"/>
      <c r="O179" s="29" t="s">
        <v>333</v>
      </c>
      <c r="Q179" s="29"/>
      <c r="S179" s="29"/>
      <c r="U179" s="29"/>
      <c r="W179" s="29"/>
      <c r="Y179" s="29"/>
      <c r="AA179" s="29"/>
      <c r="AC179" s="29"/>
      <c r="AE179" s="29"/>
      <c r="AG179" s="29"/>
      <c r="AI179" s="29"/>
      <c r="AK179" s="29"/>
      <c r="AM179" s="29"/>
      <c r="AO179" s="70">
        <v>47</v>
      </c>
      <c r="AU179" s="66">
        <f>+D179+F179+H179+J179+L179+N179+P179+R179+T179+V179+Z179+X179+AB179+AD179+AF179+AH179+AJ179+AL179+AN179+AP179+AR179+AT179</f>
        <v>0</v>
      </c>
      <c r="AV179" s="66">
        <f>+F179+J179+X179+AB179+AF179+AL179+AT179</f>
        <v>0</v>
      </c>
      <c r="AW179" s="6">
        <f>+D179+H179+R179+Z179</f>
        <v>0</v>
      </c>
      <c r="AX179" s="6">
        <f>+P179+AJ179+AN179+AR179</f>
        <v>0</v>
      </c>
      <c r="AY179" s="6">
        <f>+L179+N179+T179+AH179+AP179</f>
        <v>0</v>
      </c>
      <c r="AZ179" s="13">
        <f>+V179</f>
        <v>0</v>
      </c>
    </row>
    <row r="180" spans="1:52" ht="15">
      <c r="A180" s="49" t="s">
        <v>338</v>
      </c>
      <c r="B180" s="73" t="s">
        <v>11</v>
      </c>
      <c r="C180" s="23"/>
      <c r="E180" s="25"/>
      <c r="G180" s="66"/>
      <c r="I180" s="66">
        <v>25</v>
      </c>
      <c r="J180" s="5">
        <v>6</v>
      </c>
      <c r="K180" s="66"/>
      <c r="M180" s="66"/>
      <c r="O180" s="66"/>
      <c r="Q180" s="66"/>
      <c r="S180" s="66"/>
      <c r="U180" s="66"/>
      <c r="W180" s="66">
        <v>23</v>
      </c>
      <c r="X180" s="19">
        <v>8</v>
      </c>
      <c r="Y180" s="66"/>
      <c r="AA180" s="70">
        <v>41</v>
      </c>
      <c r="AC180" s="70"/>
      <c r="AE180" s="70">
        <v>36</v>
      </c>
      <c r="AG180" s="70"/>
      <c r="AI180" s="70"/>
      <c r="AK180" s="26">
        <v>49</v>
      </c>
      <c r="AM180" s="70"/>
      <c r="AO180" s="70"/>
      <c r="AS180" s="66">
        <v>20</v>
      </c>
      <c r="AT180" s="65">
        <v>11</v>
      </c>
      <c r="AU180" s="66">
        <f>+D180+F180+H180+J180+L180+N180+P180+R180+T180+V180+Z180+X180+AB180+AD180+AF180+AH180+AJ180+AL180+AN180+AP180+AR180+AT180</f>
        <v>25</v>
      </c>
      <c r="AV180" s="66">
        <f>+F180+J180+X180+AB180+AF180+AL180+AT180</f>
        <v>25</v>
      </c>
      <c r="AW180" s="6">
        <f>+D180+H180+R180+Z180</f>
        <v>0</v>
      </c>
      <c r="AX180" s="6">
        <f>+P180+AJ180+AN180+AR180</f>
        <v>0</v>
      </c>
      <c r="AY180" s="6">
        <f>+L180+N180+T180+AH180+AP180</f>
        <v>0</v>
      </c>
      <c r="AZ180" s="13">
        <f>+V180</f>
        <v>0</v>
      </c>
    </row>
    <row r="181" spans="1:52" ht="15">
      <c r="A181" s="49" t="s">
        <v>370</v>
      </c>
      <c r="B181" s="49" t="s">
        <v>13</v>
      </c>
      <c r="C181" s="23"/>
      <c r="E181" s="66"/>
      <c r="G181" s="66"/>
      <c r="I181" s="66"/>
      <c r="K181" s="29">
        <v>53</v>
      </c>
      <c r="M181" s="29">
        <v>41</v>
      </c>
      <c r="O181" s="29" t="s">
        <v>333</v>
      </c>
      <c r="Q181" s="29"/>
      <c r="S181" s="70">
        <v>41</v>
      </c>
      <c r="U181" s="70">
        <v>31</v>
      </c>
      <c r="W181" s="70"/>
      <c r="Y181" s="70"/>
      <c r="AA181" s="70"/>
      <c r="AC181" s="70"/>
      <c r="AE181" s="70"/>
      <c r="AG181" s="70">
        <v>34</v>
      </c>
      <c r="AI181" s="70" t="s">
        <v>333</v>
      </c>
      <c r="AK181" s="70"/>
      <c r="AM181" s="70">
        <v>45</v>
      </c>
      <c r="AO181" s="70">
        <v>37</v>
      </c>
      <c r="AQ181" s="66" t="s">
        <v>333</v>
      </c>
      <c r="AU181" s="66">
        <f>+D181+F181+H181+J181+L181+N181+P181+R181+T181+V181+Z181+X181+AB181+AD181+AF181+AH181+AJ181+AL181+AN181+AP181+AR181+AT181</f>
        <v>0</v>
      </c>
      <c r="AV181" s="66">
        <f>+F181+J181+X181+AB181+AF181+AL181+AT181</f>
        <v>0</v>
      </c>
      <c r="AW181" s="6">
        <f>+D181+H181+R181+Z181</f>
        <v>0</v>
      </c>
      <c r="AX181" s="6">
        <f>+P181+AJ181+AN181+AR181</f>
        <v>0</v>
      </c>
      <c r="AY181" s="6">
        <f>+L181+N181+T181+AH181+AP181</f>
        <v>0</v>
      </c>
      <c r="AZ181" s="13">
        <f>+V181</f>
        <v>0</v>
      </c>
    </row>
    <row r="182" spans="1:52" ht="15">
      <c r="A182" s="49" t="s">
        <v>374</v>
      </c>
      <c r="B182" s="49" t="s">
        <v>10</v>
      </c>
      <c r="C182" s="23"/>
      <c r="E182" s="25"/>
      <c r="G182" s="66"/>
      <c r="I182" s="66"/>
      <c r="K182" s="29">
        <v>42</v>
      </c>
      <c r="M182" s="29">
        <v>33</v>
      </c>
      <c r="O182" s="66">
        <v>29</v>
      </c>
      <c r="P182" s="5">
        <v>2</v>
      </c>
      <c r="Q182" s="66"/>
      <c r="S182" s="66">
        <v>10</v>
      </c>
      <c r="T182" s="15">
        <v>26</v>
      </c>
      <c r="U182" s="66"/>
      <c r="W182" s="66"/>
      <c r="Y182" s="66"/>
      <c r="AA182" s="66"/>
      <c r="AC182" s="66"/>
      <c r="AE182" s="66"/>
      <c r="AG182" s="26">
        <v>36</v>
      </c>
      <c r="AI182" s="26" t="s">
        <v>331</v>
      </c>
      <c r="AK182" s="26"/>
      <c r="AM182" s="70">
        <v>36</v>
      </c>
      <c r="AO182" s="66">
        <v>14</v>
      </c>
      <c r="AP182" s="47">
        <v>18</v>
      </c>
      <c r="AQ182" s="66">
        <v>24</v>
      </c>
      <c r="AR182" s="65">
        <v>7</v>
      </c>
      <c r="AU182" s="66">
        <f>+D182+F182+H182+J182+L182+N182+P182+R182+T182+V182+Z182+X182+AB182+AD182+AF182+AH182+AJ182+AL182+AN182+AP182+AR182+AT182</f>
        <v>53</v>
      </c>
      <c r="AV182" s="66">
        <f>+F182+J182+X182+AB182+AF182+AL182+AT182</f>
        <v>0</v>
      </c>
      <c r="AW182" s="6">
        <f>+D182+H182+R182+Z182</f>
        <v>0</v>
      </c>
      <c r="AX182" s="6">
        <f>+P182+AJ182+AN182+AR182</f>
        <v>9</v>
      </c>
      <c r="AY182" s="6">
        <f>+L182+N182+T182+AH182+AP182</f>
        <v>44</v>
      </c>
      <c r="AZ182" s="13">
        <f>+V182</f>
        <v>0</v>
      </c>
    </row>
    <row r="183" spans="1:52" ht="15">
      <c r="A183" s="68" t="s">
        <v>37</v>
      </c>
      <c r="B183" s="73" t="s">
        <v>8</v>
      </c>
      <c r="C183" s="27">
        <v>23</v>
      </c>
      <c r="D183" s="5">
        <v>8</v>
      </c>
      <c r="E183" s="66"/>
      <c r="G183" s="66" t="s">
        <v>19</v>
      </c>
      <c r="I183" s="66"/>
      <c r="K183" s="27">
        <v>9</v>
      </c>
      <c r="L183" s="5">
        <v>29</v>
      </c>
      <c r="M183" s="27">
        <v>9</v>
      </c>
      <c r="N183" s="5">
        <v>29</v>
      </c>
      <c r="O183" s="66">
        <v>6</v>
      </c>
      <c r="P183" s="5">
        <v>40</v>
      </c>
      <c r="Q183" s="66">
        <v>25</v>
      </c>
      <c r="R183" s="5">
        <v>6</v>
      </c>
      <c r="S183" s="66">
        <v>27</v>
      </c>
      <c r="T183" s="15">
        <v>4</v>
      </c>
      <c r="U183" s="66">
        <v>13</v>
      </c>
      <c r="V183" s="15">
        <v>20</v>
      </c>
      <c r="W183" s="66"/>
      <c r="Y183" s="66">
        <v>10</v>
      </c>
      <c r="Z183" s="17">
        <v>26</v>
      </c>
      <c r="AA183" s="66"/>
      <c r="AC183" s="66">
        <v>5</v>
      </c>
      <c r="AD183" s="24">
        <v>30</v>
      </c>
      <c r="AE183" s="66"/>
      <c r="AG183" s="66">
        <v>12</v>
      </c>
      <c r="AH183" s="24">
        <v>22</v>
      </c>
      <c r="AI183" s="70" t="s">
        <v>333</v>
      </c>
      <c r="AK183" s="70"/>
      <c r="AM183" s="66">
        <v>6</v>
      </c>
      <c r="AN183" s="24">
        <v>40</v>
      </c>
      <c r="AO183" s="70"/>
      <c r="AQ183" s="66" t="s">
        <v>333</v>
      </c>
      <c r="AU183" s="66">
        <f>+D183+F183+H183+J183+L183+N183+P183+R183+T183+V183+Z183+X183+AB183+AD183+AF183+AH183+AJ183+AL183+AN183+AP183+AR183+AT183</f>
        <v>254</v>
      </c>
      <c r="AV183" s="66">
        <f>+F183+J183+X183+AB183+AF183+AL183+AT183</f>
        <v>0</v>
      </c>
      <c r="AW183" s="6">
        <f>+D183+H183+R183+Z183</f>
        <v>40</v>
      </c>
      <c r="AX183" s="6">
        <f>+P183+AJ183+AN183+AR183</f>
        <v>80</v>
      </c>
      <c r="AY183" s="6">
        <f>+L183+N183+T183+AH183+AP183</f>
        <v>84</v>
      </c>
      <c r="AZ183" s="13">
        <f>+V183</f>
        <v>20</v>
      </c>
    </row>
    <row r="184" spans="1:52" ht="15">
      <c r="A184" s="30" t="s">
        <v>477</v>
      </c>
      <c r="B184" s="49" t="s">
        <v>3</v>
      </c>
      <c r="C184" s="23"/>
      <c r="E184" s="66"/>
      <c r="G184" s="66"/>
      <c r="I184" s="66"/>
      <c r="K184" s="66"/>
      <c r="M184" s="66"/>
      <c r="O184" s="66"/>
      <c r="Q184" s="66"/>
      <c r="S184" s="66"/>
      <c r="U184" s="66"/>
      <c r="W184" s="66">
        <v>26</v>
      </c>
      <c r="X184" s="19">
        <v>5</v>
      </c>
      <c r="Y184" s="66"/>
      <c r="AA184" s="70">
        <v>42</v>
      </c>
      <c r="AC184" s="70"/>
      <c r="AE184" s="70"/>
      <c r="AG184" s="70"/>
      <c r="AI184" s="70"/>
      <c r="AK184" s="70" t="s">
        <v>7</v>
      </c>
      <c r="AM184" s="70"/>
      <c r="AO184" s="70"/>
      <c r="AU184" s="66">
        <f>+D184+F184+H184+J184+L184+N184+P184+R184+T184+V184+Z184+X184+AB184+AD184+AF184+AH184+AJ184+AL184+AN184+AP184+AR184+AT184</f>
        <v>5</v>
      </c>
      <c r="AV184" s="66">
        <f>+F184+J184+X184+AB184+AF184+AL184+AT184</f>
        <v>5</v>
      </c>
      <c r="AW184" s="6">
        <f>+D184+H184+R184+Z184</f>
        <v>0</v>
      </c>
      <c r="AX184" s="6">
        <f>+P184+AJ184+AN184+AR184</f>
        <v>0</v>
      </c>
      <c r="AY184" s="6">
        <f>+L184+N184+T184+AH184+AP184</f>
        <v>0</v>
      </c>
      <c r="AZ184" s="13">
        <f>+V184</f>
        <v>0</v>
      </c>
    </row>
    <row r="185" spans="1:52" ht="15">
      <c r="A185" s="69" t="s">
        <v>564</v>
      </c>
      <c r="B185" s="68" t="s">
        <v>9</v>
      </c>
      <c r="C185" s="23"/>
      <c r="E185" s="66"/>
      <c r="G185" s="66"/>
      <c r="I185" s="66"/>
      <c r="K185" s="66"/>
      <c r="M185" s="66"/>
      <c r="O185" s="66"/>
      <c r="Q185" s="66"/>
      <c r="S185" s="66"/>
      <c r="U185" s="66"/>
      <c r="W185" s="66"/>
      <c r="Y185" s="66"/>
      <c r="AA185" s="66"/>
      <c r="AC185" s="66"/>
      <c r="AE185" s="66"/>
      <c r="AG185" s="66"/>
      <c r="AI185" s="66"/>
      <c r="AK185" s="70">
        <v>34</v>
      </c>
      <c r="AM185" s="66"/>
      <c r="AO185" s="66"/>
      <c r="AU185" s="66">
        <f>+D185+F185+H185+J185+L185+N185+P185+R185+T185+V185+Z185+X185+AB185+AD185+AF185+AH185+AJ185+AL185+AN185+AP185+AR185+AT185</f>
        <v>0</v>
      </c>
      <c r="AV185" s="66">
        <f>+F185+J185+X185+AB185+AF185+AL185+AT185</f>
        <v>0</v>
      </c>
      <c r="AW185" s="6">
        <f>+D185+H185+R185+Z185</f>
        <v>0</v>
      </c>
      <c r="AX185" s="6">
        <f>+P185+AJ185+AN185+AR185</f>
        <v>0</v>
      </c>
      <c r="AY185" s="6">
        <f>+L185+N185+T185+AH185+AP185</f>
        <v>0</v>
      </c>
      <c r="AZ185" s="13">
        <f>+V185</f>
        <v>0</v>
      </c>
    </row>
    <row r="186" spans="1:52" ht="15">
      <c r="A186" s="68" t="s">
        <v>481</v>
      </c>
      <c r="B186" s="68" t="s">
        <v>5</v>
      </c>
      <c r="E186" s="66"/>
      <c r="AA186" s="70">
        <v>51</v>
      </c>
      <c r="AC186" s="70"/>
      <c r="AE186" s="70"/>
      <c r="AG186" s="70"/>
      <c r="AI186" s="70"/>
      <c r="AK186" s="70" t="s">
        <v>7</v>
      </c>
      <c r="AM186" s="70"/>
      <c r="AO186" s="70"/>
      <c r="AS186" s="70" t="s">
        <v>7</v>
      </c>
      <c r="AU186" s="66">
        <f>+D186+F186+H186+J186+L186+N186+P186+R186+T186+V186+Z186+X186+AB186+AD186+AF186+AH186+AJ186+AL186+AN186+AP186+AR186+AT186</f>
        <v>0</v>
      </c>
      <c r="AV186" s="66">
        <f>+F186+J186+X186+AB186+AF186+AL186+AT186</f>
        <v>0</v>
      </c>
      <c r="AW186" s="6">
        <f>+D186+H186+R186+Z186</f>
        <v>0</v>
      </c>
      <c r="AX186" s="6">
        <f>+P186+AJ186+AN186+AR186</f>
        <v>0</v>
      </c>
      <c r="AY186" s="6">
        <f>+L186+N186+T186+AH186+AP186</f>
        <v>0</v>
      </c>
      <c r="AZ186" s="13">
        <f>+V186</f>
        <v>0</v>
      </c>
    </row>
    <row r="187" spans="1:52" ht="15">
      <c r="A187" s="49" t="s">
        <v>362</v>
      </c>
      <c r="B187" s="49" t="s">
        <v>6</v>
      </c>
      <c r="E187" s="66"/>
      <c r="G187" s="66"/>
      <c r="I187" s="66"/>
      <c r="K187" s="29">
        <v>55</v>
      </c>
      <c r="M187" s="29"/>
      <c r="O187" s="29" t="s">
        <v>333</v>
      </c>
      <c r="Q187" s="29"/>
      <c r="S187" s="29"/>
      <c r="U187" s="29"/>
      <c r="W187" s="29"/>
      <c r="Y187" s="29"/>
      <c r="AA187" s="29"/>
      <c r="AC187" s="29"/>
      <c r="AE187" s="29"/>
      <c r="AG187" s="29"/>
      <c r="AI187" s="70" t="s">
        <v>333</v>
      </c>
      <c r="AK187" s="70"/>
      <c r="AM187" s="70">
        <v>51</v>
      </c>
      <c r="AO187" s="70">
        <v>49</v>
      </c>
      <c r="AQ187" s="66" t="s">
        <v>331</v>
      </c>
      <c r="AU187" s="66">
        <f>+D187+F187+H187+J187+L187+N187+P187+R187+T187+V187+Z187+X187+AB187+AD187+AF187+AH187+AJ187+AL187+AN187+AP187+AR187+AT187</f>
        <v>0</v>
      </c>
      <c r="AV187" s="66">
        <f>+F187+J187+X187+AB187+AF187+AL187+AT187</f>
        <v>0</v>
      </c>
      <c r="AW187" s="6">
        <f>+D187+H187+R187+Z187</f>
        <v>0</v>
      </c>
      <c r="AX187" s="6">
        <f>+P187+AJ187+AN187+AR187</f>
        <v>0</v>
      </c>
      <c r="AY187" s="6">
        <f>+L187+N187+T187+AH187+AP187</f>
        <v>0</v>
      </c>
      <c r="AZ187" s="13">
        <f>+V187</f>
        <v>0</v>
      </c>
    </row>
    <row r="188" spans="1:52" ht="15">
      <c r="A188" s="68" t="s">
        <v>544</v>
      </c>
      <c r="B188" s="68" t="s">
        <v>5</v>
      </c>
      <c r="G188" s="66"/>
      <c r="I188" s="66"/>
      <c r="K188" s="66"/>
      <c r="M188" s="66"/>
      <c r="O188" s="66"/>
      <c r="Q188" s="66"/>
      <c r="S188" s="66"/>
      <c r="U188" s="66"/>
      <c r="W188" s="66"/>
      <c r="Y188" s="66"/>
      <c r="AA188" s="66"/>
      <c r="AC188" s="66"/>
      <c r="AE188" s="66"/>
      <c r="AG188" s="70">
        <v>47</v>
      </c>
      <c r="AI188" s="26"/>
      <c r="AK188" s="26"/>
      <c r="AM188" s="70"/>
      <c r="AO188" s="70"/>
      <c r="AU188" s="66">
        <f>+D188+F188+H188+J188+L188+N188+P188+R188+T188+V188+Z188+X188+AB188+AD188+AF188+AH188+AJ188+AL188+AN188+AP188+AR188+AT188</f>
        <v>0</v>
      </c>
      <c r="AV188" s="66">
        <f>+F188+J188+X188+AB188+AF188+AL188+AT188</f>
        <v>0</v>
      </c>
      <c r="AW188" s="6">
        <f>+D188+H188+R188+Z188</f>
        <v>0</v>
      </c>
      <c r="AX188" s="6">
        <f>+P188+AJ188+AN188+AR188</f>
        <v>0</v>
      </c>
      <c r="AY188" s="6">
        <f>+L188+N188+T188+AH188+AP188</f>
        <v>0</v>
      </c>
      <c r="AZ188" s="13">
        <f>+V188</f>
        <v>0</v>
      </c>
    </row>
    <row r="189" spans="1:52" ht="15">
      <c r="A189" s="69" t="s">
        <v>155</v>
      </c>
      <c r="B189" s="73" t="s">
        <v>18</v>
      </c>
      <c r="C189" s="23"/>
      <c r="E189" s="29">
        <v>68</v>
      </c>
      <c r="G189" s="66"/>
      <c r="K189" s="66"/>
      <c r="M189" s="66"/>
      <c r="O189" s="66"/>
      <c r="Q189" s="66"/>
      <c r="S189" s="66"/>
      <c r="U189" s="66"/>
      <c r="W189" s="66"/>
      <c r="Y189" s="66"/>
      <c r="AA189" s="66"/>
      <c r="AC189" s="66"/>
      <c r="AE189" s="66"/>
      <c r="AG189" s="66"/>
      <c r="AI189" s="66"/>
      <c r="AK189" s="66"/>
      <c r="AM189" s="66"/>
      <c r="AO189" s="66"/>
      <c r="AU189" s="66">
        <f>+D189+F189+H189+J189+L189+N189+P189+R189+T189+V189+Z189+X189+AB189+AD189+AF189+AH189+AJ189+AL189+AN189+AP189+AR189+AT189</f>
        <v>0</v>
      </c>
      <c r="AV189" s="66">
        <f>+F189+J189+X189+AB189+AF189+AL189+AT189</f>
        <v>0</v>
      </c>
      <c r="AW189" s="6">
        <f>+D189+H189+R189+Z189</f>
        <v>0</v>
      </c>
      <c r="AX189" s="6">
        <f>+P189+AJ189+AN189+AR189</f>
        <v>0</v>
      </c>
      <c r="AY189" s="6">
        <f>+L189+N189+T189+AH189+AP189</f>
        <v>0</v>
      </c>
      <c r="AZ189" s="13">
        <f>+V189</f>
        <v>0</v>
      </c>
    </row>
    <row r="190" spans="1:52" ht="15">
      <c r="A190" s="49" t="s">
        <v>330</v>
      </c>
      <c r="B190" s="73" t="s">
        <v>8</v>
      </c>
      <c r="C190" s="23"/>
      <c r="E190" s="66"/>
      <c r="G190" s="29" t="s">
        <v>7</v>
      </c>
      <c r="I190" s="66"/>
      <c r="K190" s="66"/>
      <c r="M190" s="66"/>
      <c r="O190" s="66"/>
      <c r="Q190" s="66"/>
      <c r="S190" s="66"/>
      <c r="U190" s="66"/>
      <c r="W190" s="66"/>
      <c r="Y190" s="66"/>
      <c r="AA190" s="66"/>
      <c r="AC190" s="66"/>
      <c r="AE190" s="66"/>
      <c r="AG190" s="66"/>
      <c r="AI190" s="66"/>
      <c r="AK190" s="66"/>
      <c r="AM190" s="66"/>
      <c r="AO190" s="66"/>
      <c r="AS190" s="70" t="s">
        <v>354</v>
      </c>
      <c r="AU190" s="66">
        <f>+D190+F190+H190+J190+L190+N190+P190+R190+T190+V190+Z190+X190+AB190+AD190+AF190+AH190+AJ190+AL190+AN190+AP190+AR190+AT190</f>
        <v>0</v>
      </c>
      <c r="AV190" s="66">
        <f>+F190+J190+X190+AB190+AF190+AL190+AT190</f>
        <v>0</v>
      </c>
      <c r="AW190" s="6">
        <f>+D190+H190+R190+Z190</f>
        <v>0</v>
      </c>
      <c r="AX190" s="6">
        <f>+P190+AJ190+AN190+AR190</f>
        <v>0</v>
      </c>
      <c r="AY190" s="6">
        <f>+L190+N190+T190+AH190+AP190</f>
        <v>0</v>
      </c>
      <c r="AZ190" s="13">
        <f>+V190</f>
        <v>0</v>
      </c>
    </row>
    <row r="191" spans="1:52" ht="15">
      <c r="A191" s="49" t="s">
        <v>372</v>
      </c>
      <c r="B191" s="49" t="s">
        <v>5</v>
      </c>
      <c r="E191" s="66"/>
      <c r="G191" s="66"/>
      <c r="I191" s="66"/>
      <c r="K191" s="29">
        <v>48</v>
      </c>
      <c r="M191" s="29">
        <v>37</v>
      </c>
      <c r="O191" s="66">
        <v>25</v>
      </c>
      <c r="P191" s="5">
        <v>6</v>
      </c>
      <c r="Q191" s="66"/>
      <c r="S191" s="70">
        <v>43</v>
      </c>
      <c r="U191" s="70"/>
      <c r="W191" s="70"/>
      <c r="Y191" s="70"/>
      <c r="AA191" s="70"/>
      <c r="AC191" s="70"/>
      <c r="AE191" s="70"/>
      <c r="AG191" s="70">
        <v>40</v>
      </c>
      <c r="AI191" s="70" t="s">
        <v>333</v>
      </c>
      <c r="AK191" s="70"/>
      <c r="AM191" s="70">
        <v>42</v>
      </c>
      <c r="AO191" s="70">
        <v>44</v>
      </c>
      <c r="AQ191" s="66">
        <v>33</v>
      </c>
      <c r="AU191" s="66">
        <f>+D191+F191+H191+J191+L191+N191+P191+R191+T191+V191+Z191+X191+AB191+AD191+AF191+AH191+AJ191+AL191+AN191+AP191+AR191+AT191</f>
        <v>6</v>
      </c>
      <c r="AV191" s="66">
        <f>+F191+J191+X191+AB191+AF191+AL191+AT191</f>
        <v>0</v>
      </c>
      <c r="AW191" s="6">
        <f>+D191+H191+R191+Z191</f>
        <v>0</v>
      </c>
      <c r="AX191" s="6">
        <f>+P191+AJ191+AN191+AR191</f>
        <v>6</v>
      </c>
      <c r="AY191" s="6">
        <f>+L191+N191+T191+AH191+AP191</f>
        <v>0</v>
      </c>
      <c r="AZ191" s="13">
        <f>+V191</f>
        <v>0</v>
      </c>
    </row>
    <row r="192" spans="1:52" ht="15">
      <c r="A192" s="68" t="s">
        <v>39</v>
      </c>
      <c r="B192" t="s">
        <v>11</v>
      </c>
      <c r="C192" s="27">
        <v>18</v>
      </c>
      <c r="D192" s="5">
        <v>13</v>
      </c>
      <c r="E192" s="27">
        <v>6</v>
      </c>
      <c r="F192" s="5">
        <v>40</v>
      </c>
      <c r="G192" s="29" t="s">
        <v>7</v>
      </c>
      <c r="I192" s="66">
        <v>8</v>
      </c>
      <c r="J192" s="5">
        <v>32</v>
      </c>
      <c r="K192" s="27">
        <v>2</v>
      </c>
      <c r="L192" s="5">
        <v>80</v>
      </c>
      <c r="M192" s="27">
        <v>2</v>
      </c>
      <c r="N192" s="5">
        <v>80</v>
      </c>
      <c r="O192" s="66">
        <v>1</v>
      </c>
      <c r="P192" s="5">
        <v>100</v>
      </c>
      <c r="Q192" s="66">
        <v>7</v>
      </c>
      <c r="R192" s="5">
        <v>36</v>
      </c>
      <c r="S192" s="66">
        <v>1</v>
      </c>
      <c r="T192" s="15">
        <v>100</v>
      </c>
      <c r="U192" s="66">
        <v>1</v>
      </c>
      <c r="V192" s="15">
        <v>100</v>
      </c>
      <c r="W192" s="29" t="s">
        <v>7</v>
      </c>
      <c r="Y192" s="66">
        <v>7</v>
      </c>
      <c r="Z192" s="17">
        <v>36</v>
      </c>
      <c r="AA192" s="70" t="s">
        <v>7</v>
      </c>
      <c r="AC192" s="66">
        <v>5</v>
      </c>
      <c r="AD192" s="24">
        <v>30</v>
      </c>
      <c r="AE192" s="70" t="s">
        <v>7</v>
      </c>
      <c r="AG192" s="66">
        <v>1</v>
      </c>
      <c r="AH192" s="24">
        <v>100</v>
      </c>
      <c r="AI192" s="66">
        <v>2</v>
      </c>
      <c r="AJ192" s="24">
        <v>80</v>
      </c>
      <c r="AK192" s="70" t="s">
        <v>7</v>
      </c>
      <c r="AM192" s="66">
        <v>1</v>
      </c>
      <c r="AN192" s="24">
        <v>100</v>
      </c>
      <c r="AO192" s="66">
        <v>3</v>
      </c>
      <c r="AP192" s="47">
        <v>60</v>
      </c>
      <c r="AQ192" s="66">
        <v>1</v>
      </c>
      <c r="AR192" s="65">
        <v>100</v>
      </c>
      <c r="AS192" s="70" t="s">
        <v>354</v>
      </c>
      <c r="AU192" s="66">
        <f>+D192+F192+H192+J192+L192+N192+P192+R192+T192+V192+Z192+X192+AB192+AD192+AF192+AH192+AJ192+AL192+AN192+AP192+AR192+AT192</f>
        <v>1087</v>
      </c>
      <c r="AV192" s="66">
        <f>+F192+J192+X192+AB192+AF192+AL192+AT192</f>
        <v>72</v>
      </c>
      <c r="AW192" s="6">
        <f>+D192+H192+R192+Z192</f>
        <v>85</v>
      </c>
      <c r="AX192" s="6">
        <f>+P192+AJ192+AN192+AR192</f>
        <v>380</v>
      </c>
      <c r="AY192" s="6">
        <f>+L192+N192+T192+AH192+AP192</f>
        <v>420</v>
      </c>
      <c r="AZ192" s="13">
        <f>+V192</f>
        <v>100</v>
      </c>
    </row>
    <row r="193" spans="1:52" ht="15">
      <c r="A193" s="68" t="s">
        <v>132</v>
      </c>
      <c r="B193" s="73" t="s">
        <v>3</v>
      </c>
      <c r="C193" s="23"/>
      <c r="E193" s="29">
        <v>57</v>
      </c>
      <c r="I193" s="66"/>
      <c r="K193" s="66"/>
      <c r="M193" s="66"/>
      <c r="O193" s="66"/>
      <c r="Q193" s="66"/>
      <c r="S193" s="66"/>
      <c r="U193" s="66"/>
      <c r="W193" s="29" t="s">
        <v>7</v>
      </c>
      <c r="Y193" s="66"/>
      <c r="AA193" s="66">
        <v>13</v>
      </c>
      <c r="AB193" s="24">
        <v>20</v>
      </c>
      <c r="AC193" s="66"/>
      <c r="AE193" s="66">
        <v>22</v>
      </c>
      <c r="AF193" s="24">
        <v>9</v>
      </c>
      <c r="AG193" s="66"/>
      <c r="AI193" s="66"/>
      <c r="AK193" s="66">
        <v>18</v>
      </c>
      <c r="AL193" s="24">
        <v>13</v>
      </c>
      <c r="AM193" s="66"/>
      <c r="AO193" s="66"/>
      <c r="AS193" s="70">
        <v>39</v>
      </c>
      <c r="AU193" s="66">
        <f>+D193+F193+H193+J193+L193+N193+P193+R193+T193+V193+Z193+X193+AB193+AD193+AF193+AH193+AJ193+AL193+AN193+AP193+AR193+AT193</f>
        <v>42</v>
      </c>
      <c r="AV193" s="66">
        <f>+F193+J193+X193+AB193+AF193+AL193+AT193</f>
        <v>42</v>
      </c>
      <c r="AW193" s="6">
        <f>+D193+H193+R193+Z193</f>
        <v>0</v>
      </c>
      <c r="AX193" s="6">
        <f>+P193+AJ193+AN193+AR193</f>
        <v>0</v>
      </c>
      <c r="AY193" s="6">
        <f>+L193+N193+T193+AH193+AP193</f>
        <v>0</v>
      </c>
      <c r="AZ193" s="13">
        <f>+V193</f>
        <v>0</v>
      </c>
    </row>
    <row r="194" spans="1:52" ht="15">
      <c r="A194" s="73" t="s">
        <v>137</v>
      </c>
      <c r="B194" s="73" t="s">
        <v>13</v>
      </c>
      <c r="C194" s="23"/>
      <c r="E194" s="27">
        <v>28</v>
      </c>
      <c r="F194" s="5">
        <v>3</v>
      </c>
      <c r="G194" s="70"/>
      <c r="I194" s="66">
        <v>27</v>
      </c>
      <c r="J194" s="5">
        <v>4</v>
      </c>
      <c r="K194" s="66"/>
      <c r="M194" s="66"/>
      <c r="O194" s="66"/>
      <c r="Q194" s="66"/>
      <c r="S194" s="66"/>
      <c r="U194" s="66"/>
      <c r="W194" s="29">
        <v>34</v>
      </c>
      <c r="Y194" s="66"/>
      <c r="AA194" s="66"/>
      <c r="AC194" s="66"/>
      <c r="AE194" s="66">
        <v>24</v>
      </c>
      <c r="AF194" s="24">
        <v>7</v>
      </c>
      <c r="AG194" s="66"/>
      <c r="AI194" s="66"/>
      <c r="AK194" s="66">
        <v>23</v>
      </c>
      <c r="AL194" s="24">
        <v>8</v>
      </c>
      <c r="AM194" s="66"/>
      <c r="AO194" s="66"/>
      <c r="AS194" s="70">
        <v>45</v>
      </c>
      <c r="AU194" s="66">
        <f>+D194+F194+H194+J194+L194+N194+P194+R194+T194+V194+Z194+X194+AB194+AD194+AF194+AH194+AJ194+AL194+AN194+AP194+AR194+AT194</f>
        <v>22</v>
      </c>
      <c r="AV194" s="66">
        <f>+F194+J194+X194+AB194+AF194+AL194+AT194</f>
        <v>22</v>
      </c>
      <c r="AW194" s="6">
        <f>+D194+H194+R194+Z194</f>
        <v>0</v>
      </c>
      <c r="AX194" s="6">
        <f>+P194+AJ194+AN194+AR194</f>
        <v>0</v>
      </c>
      <c r="AY194" s="6">
        <f>+L194+N194+T194+AH194+AP194</f>
        <v>0</v>
      </c>
      <c r="AZ194" s="13">
        <f>+V194</f>
        <v>0</v>
      </c>
    </row>
    <row r="195" spans="1:52" ht="15">
      <c r="A195" s="68" t="s">
        <v>35</v>
      </c>
      <c r="B195" s="73" t="s">
        <v>1</v>
      </c>
      <c r="C195" s="27">
        <v>8</v>
      </c>
      <c r="D195" s="5">
        <v>32</v>
      </c>
      <c r="E195" s="29">
        <v>35</v>
      </c>
      <c r="G195" s="6">
        <v>1</v>
      </c>
      <c r="H195" s="5">
        <v>100</v>
      </c>
      <c r="I195" s="29">
        <v>31</v>
      </c>
      <c r="K195" s="29"/>
      <c r="M195" s="29"/>
      <c r="O195" s="29"/>
      <c r="Q195" s="66">
        <v>1</v>
      </c>
      <c r="R195" s="5">
        <v>100</v>
      </c>
      <c r="S195" s="66"/>
      <c r="U195" s="66"/>
      <c r="W195" s="29" t="s">
        <v>7</v>
      </c>
      <c r="Y195" s="66">
        <v>1</v>
      </c>
      <c r="Z195" s="17">
        <v>100</v>
      </c>
      <c r="AA195" s="66">
        <v>18</v>
      </c>
      <c r="AB195" s="24">
        <v>13</v>
      </c>
      <c r="AC195" s="66">
        <v>5</v>
      </c>
      <c r="AD195" s="24">
        <v>30</v>
      </c>
      <c r="AE195" s="23" t="s">
        <v>7</v>
      </c>
      <c r="AG195" s="23"/>
      <c r="AI195" s="23"/>
      <c r="AK195" s="66">
        <v>20</v>
      </c>
      <c r="AL195" s="24">
        <v>11</v>
      </c>
      <c r="AM195" s="23"/>
      <c r="AO195" s="23"/>
      <c r="AS195" s="70">
        <v>44</v>
      </c>
      <c r="AU195" s="66">
        <f>+D195+F195+H195+J195+L195+N195+P195+R195+T195+V195+Z195+X195+AB195+AD195+AF195+AH195+AJ195+AL195+AN195+AP195+AR195+AT195</f>
        <v>386</v>
      </c>
      <c r="AV195" s="66">
        <f>+F195+J195+X195+AB195+AF195+AL195+AT195</f>
        <v>24</v>
      </c>
      <c r="AW195" s="6">
        <f>+D195+H195+R195+Z195</f>
        <v>332</v>
      </c>
      <c r="AX195" s="6">
        <f>+P195+AJ195+AN195+AR195</f>
        <v>0</v>
      </c>
      <c r="AY195" s="6">
        <f>+L195+N195+T195+AH195+AP195</f>
        <v>0</v>
      </c>
      <c r="AZ195" s="13">
        <f>+V195</f>
        <v>0</v>
      </c>
    </row>
    <row r="196" spans="1:52" ht="15">
      <c r="A196" s="68" t="s">
        <v>562</v>
      </c>
      <c r="B196" s="68" t="s">
        <v>16</v>
      </c>
      <c r="E196" s="66"/>
      <c r="G196" s="66"/>
      <c r="I196" s="66"/>
      <c r="K196" s="66"/>
      <c r="M196" s="66"/>
      <c r="O196" s="66"/>
      <c r="Q196" s="66"/>
      <c r="S196" s="66"/>
      <c r="U196" s="66"/>
      <c r="W196" s="66"/>
      <c r="Y196" s="66"/>
      <c r="AA196" s="66"/>
      <c r="AC196" s="66"/>
      <c r="AE196" s="66"/>
      <c r="AG196" s="66"/>
      <c r="AI196" s="66"/>
      <c r="AK196" s="70" t="s">
        <v>7</v>
      </c>
      <c r="AM196" s="66"/>
      <c r="AO196" s="66"/>
      <c r="AU196" s="66">
        <f>+D196+F196+H196+J196+L196+N196+P196+R196+T196+V196+Z196+X196+AB196+AD196+AF196+AH196+AJ196+AL196+AN196+AP196+AR196+AT196</f>
        <v>0</v>
      </c>
      <c r="AV196" s="66">
        <f>+F196+J196+X196+AB196+AF196+AL196+AT196</f>
        <v>0</v>
      </c>
      <c r="AW196" s="6">
        <f>+D196+H196+R196+Z196</f>
        <v>0</v>
      </c>
      <c r="AX196" s="6">
        <f>+P196+AJ196+AN196+AR196</f>
        <v>0</v>
      </c>
      <c r="AY196" s="6">
        <f>+L196+N196+T196+AH196+AP196</f>
        <v>0</v>
      </c>
      <c r="AZ196" s="13">
        <f>+V196</f>
        <v>0</v>
      </c>
    </row>
    <row r="197" spans="1:52" ht="15">
      <c r="A197" s="68" t="s">
        <v>78</v>
      </c>
      <c r="B197" s="73" t="s">
        <v>4</v>
      </c>
      <c r="C197" s="29">
        <v>53</v>
      </c>
      <c r="E197" s="27">
        <v>7</v>
      </c>
      <c r="F197" s="5">
        <v>36</v>
      </c>
      <c r="G197" s="29">
        <v>45</v>
      </c>
      <c r="I197" s="66">
        <v>12</v>
      </c>
      <c r="J197" s="5">
        <v>22</v>
      </c>
      <c r="K197" s="66"/>
      <c r="M197" s="66"/>
      <c r="O197" s="66"/>
      <c r="Q197" s="66"/>
      <c r="S197" s="66"/>
      <c r="U197" s="23" t="s">
        <v>250</v>
      </c>
      <c r="W197" s="66">
        <v>10</v>
      </c>
      <c r="X197" s="19">
        <v>26</v>
      </c>
      <c r="Y197" s="70">
        <v>48</v>
      </c>
      <c r="AA197" s="66">
        <v>10</v>
      </c>
      <c r="AB197" s="24">
        <v>26</v>
      </c>
      <c r="AC197" s="66"/>
      <c r="AE197" s="66">
        <v>19</v>
      </c>
      <c r="AF197" s="24">
        <v>12</v>
      </c>
      <c r="AG197" s="66"/>
      <c r="AI197" s="66"/>
      <c r="AK197" s="70" t="s">
        <v>7</v>
      </c>
      <c r="AM197" s="66"/>
      <c r="AO197" s="66"/>
      <c r="AS197" s="66">
        <v>5</v>
      </c>
      <c r="AT197" s="65">
        <v>45</v>
      </c>
      <c r="AU197" s="66">
        <f>+D197+F197+H197+J197+L197+N197+P197+R197+T197+V197+Z197+X197+AB197+AD197+AF197+AH197+AJ197+AL197+AN197+AP197+AR197+AT197</f>
        <v>167</v>
      </c>
      <c r="AV197" s="66">
        <f>+F197+J197+X197+AB197+AF197+AL197+AT197</f>
        <v>167</v>
      </c>
      <c r="AW197" s="6">
        <f>+D197+H197+R197+Z197</f>
        <v>0</v>
      </c>
      <c r="AX197" s="6">
        <f>+P197+AJ197+AN197+AR197</f>
        <v>0</v>
      </c>
      <c r="AY197" s="6">
        <f>+L197+N197+T197+AH197+AP197</f>
        <v>0</v>
      </c>
      <c r="AZ197" s="13">
        <f>+V197</f>
        <v>0</v>
      </c>
    </row>
    <row r="198" spans="1:52" ht="15">
      <c r="A198" s="69" t="s">
        <v>474</v>
      </c>
      <c r="B198" s="49" t="s">
        <v>4</v>
      </c>
      <c r="E198" s="66"/>
      <c r="G198" s="66"/>
      <c r="I198" s="66"/>
      <c r="K198" s="66"/>
      <c r="M198" s="66"/>
      <c r="O198" s="66"/>
      <c r="Q198" s="66"/>
      <c r="S198" s="66"/>
      <c r="U198" s="66"/>
      <c r="W198" s="70"/>
      <c r="Y198" s="70">
        <v>54</v>
      </c>
      <c r="AA198" s="70"/>
      <c r="AC198" s="70"/>
      <c r="AE198" s="70"/>
      <c r="AG198" s="70"/>
      <c r="AI198" s="70"/>
      <c r="AK198" s="26"/>
      <c r="AM198" s="70"/>
      <c r="AO198" s="70"/>
      <c r="AU198" s="66">
        <f>+D198+F198+H198+J198+L198+N198+P198+R198+T198+V198+Z198+X198+AB198+AD198+AF198+AH198+AJ198+AL198+AN198+AP198+AR198+AT198</f>
        <v>0</v>
      </c>
      <c r="AV198" s="66">
        <f>+F198+J198+X198+AB198+AF198+AL198+AT198</f>
        <v>0</v>
      </c>
      <c r="AW198" s="6">
        <f>+D198+H198+R198+Z198</f>
        <v>0</v>
      </c>
      <c r="AX198" s="6">
        <f>+P198+AJ198+AN198+AR198</f>
        <v>0</v>
      </c>
      <c r="AY198" s="6">
        <f>+L198+N198+T198+AH198+AP198</f>
        <v>0</v>
      </c>
      <c r="AZ198" s="13">
        <f>+V198</f>
        <v>0</v>
      </c>
    </row>
    <row r="199" spans="1:52" ht="15">
      <c r="A199" s="68" t="s">
        <v>27</v>
      </c>
      <c r="B199" s="73" t="s">
        <v>5</v>
      </c>
      <c r="C199" s="27">
        <v>7</v>
      </c>
      <c r="D199" s="5">
        <v>36</v>
      </c>
      <c r="E199" s="70"/>
      <c r="K199" s="66"/>
      <c r="M199" s="66"/>
      <c r="O199" s="66"/>
      <c r="Q199" s="66">
        <v>13</v>
      </c>
      <c r="R199" s="5">
        <v>20</v>
      </c>
      <c r="S199" s="66"/>
      <c r="U199" s="66"/>
      <c r="W199" s="66">
        <v>5</v>
      </c>
      <c r="X199" s="19">
        <v>45</v>
      </c>
      <c r="Y199" s="66">
        <v>8</v>
      </c>
      <c r="Z199" s="17">
        <v>32</v>
      </c>
      <c r="AA199" s="66">
        <v>7</v>
      </c>
      <c r="AB199" s="24">
        <v>36</v>
      </c>
      <c r="AC199" s="66"/>
      <c r="AE199" s="66">
        <v>7</v>
      </c>
      <c r="AF199" s="24">
        <v>36</v>
      </c>
      <c r="AG199" s="66"/>
      <c r="AI199" s="66"/>
      <c r="AK199" s="66">
        <v>4</v>
      </c>
      <c r="AL199" s="24">
        <v>50</v>
      </c>
      <c r="AM199" s="66"/>
      <c r="AO199" s="66"/>
      <c r="AS199" s="66">
        <v>6</v>
      </c>
      <c r="AT199" s="65">
        <v>40</v>
      </c>
      <c r="AU199" s="66">
        <f>+D199+F199+H199+J199+L199+N199+P199+R199+T199+V199+Z199+X199+AB199+AD199+AF199+AH199+AJ199+AL199+AN199+AP199+AR199+AT199</f>
        <v>295</v>
      </c>
      <c r="AV199" s="66">
        <f>+F199+J199+X199+AB199+AF199+AL199+AT199</f>
        <v>207</v>
      </c>
      <c r="AW199" s="6">
        <f>+D199+H199+R199+Z199</f>
        <v>88</v>
      </c>
      <c r="AX199" s="6">
        <f>+P199+AJ199+AN199+AR199</f>
        <v>0</v>
      </c>
      <c r="AY199" s="6">
        <f>+L199+N199+T199+AH199+AP199</f>
        <v>0</v>
      </c>
      <c r="AZ199" s="13">
        <f>+V199</f>
        <v>0</v>
      </c>
    </row>
    <row r="200" spans="1:52" ht="15">
      <c r="A200" s="68" t="s">
        <v>55</v>
      </c>
      <c r="B200" s="73" t="s">
        <v>2</v>
      </c>
      <c r="C200" s="29">
        <v>35</v>
      </c>
      <c r="E200" s="27">
        <v>11</v>
      </c>
      <c r="F200" s="5">
        <v>24</v>
      </c>
      <c r="G200" s="66" t="s">
        <v>19</v>
      </c>
      <c r="I200" s="66">
        <v>4</v>
      </c>
      <c r="J200" s="5">
        <v>50</v>
      </c>
      <c r="K200" s="66"/>
      <c r="M200" s="66"/>
      <c r="O200" s="66"/>
      <c r="Q200" s="70">
        <v>31</v>
      </c>
      <c r="S200" s="70"/>
      <c r="U200" s="70"/>
      <c r="W200" s="29" t="s">
        <v>7</v>
      </c>
      <c r="Y200" s="70">
        <v>34</v>
      </c>
      <c r="AA200" s="66">
        <v>9</v>
      </c>
      <c r="AB200" s="24">
        <v>29</v>
      </c>
      <c r="AC200" s="66"/>
      <c r="AE200" s="66">
        <v>9</v>
      </c>
      <c r="AF200" s="24">
        <v>29</v>
      </c>
      <c r="AG200" s="66"/>
      <c r="AI200" s="66"/>
      <c r="AK200" s="66">
        <v>5</v>
      </c>
      <c r="AL200" s="24">
        <v>45</v>
      </c>
      <c r="AM200" s="66"/>
      <c r="AO200" s="66"/>
      <c r="AS200" s="66">
        <v>2</v>
      </c>
      <c r="AT200" s="65">
        <v>80</v>
      </c>
      <c r="AU200" s="66">
        <f>+D200+F200+H200+J200+L200+N200+P200+R200+T200+V200+Z200+X200+AB200+AD200+AF200+AH200+AJ200+AL200+AN200+AP200+AR200+AT200</f>
        <v>257</v>
      </c>
      <c r="AV200" s="66">
        <f>+F200+J200+X200+AB200+AF200+AL200+AT200</f>
        <v>257</v>
      </c>
      <c r="AW200" s="6">
        <f>+D200+H200+R200+Z200</f>
        <v>0</v>
      </c>
      <c r="AX200" s="6">
        <f>+P200+AJ200+AN200+AR200</f>
        <v>0</v>
      </c>
      <c r="AY200" s="6">
        <f>+L200+N200+T200+AH200+AP200</f>
        <v>0</v>
      </c>
      <c r="AZ200" s="13">
        <f>+V200</f>
        <v>0</v>
      </c>
    </row>
  </sheetData>
  <sheetProtection/>
  <mergeCells count="22">
    <mergeCell ref="AI1:AJ1"/>
    <mergeCell ref="AO1:AP1"/>
    <mergeCell ref="C1:D1"/>
    <mergeCell ref="E1:F1"/>
    <mergeCell ref="G1:H1"/>
    <mergeCell ref="I1:J1"/>
    <mergeCell ref="K1:L1"/>
    <mergeCell ref="AE1:AF1"/>
    <mergeCell ref="S1:T1"/>
    <mergeCell ref="W1:X1"/>
    <mergeCell ref="AA1:AB1"/>
    <mergeCell ref="Q1:R1"/>
    <mergeCell ref="O1:P1"/>
    <mergeCell ref="M1:N1"/>
    <mergeCell ref="AG1:AH1"/>
    <mergeCell ref="Y1:Z1"/>
    <mergeCell ref="AC1:AD1"/>
    <mergeCell ref="AS1:AT1"/>
    <mergeCell ref="AQ1:AR1"/>
    <mergeCell ref="AM1:AN1"/>
    <mergeCell ref="U1:V1"/>
    <mergeCell ref="AK1:A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00" t="s">
        <v>99</v>
      </c>
      <c r="C1" s="100"/>
      <c r="D1" s="100"/>
      <c r="E1" s="100"/>
      <c r="F1" s="100"/>
      <c r="I1" s="100" t="s">
        <v>169</v>
      </c>
      <c r="J1" s="100"/>
      <c r="K1" s="100"/>
      <c r="L1" s="100"/>
      <c r="M1" s="100"/>
    </row>
    <row r="2" spans="2:13" s="7" customFormat="1" ht="15.75" thickBot="1">
      <c r="B2" s="99" t="s">
        <v>20</v>
      </c>
      <c r="C2" s="99"/>
      <c r="D2" s="8" t="s">
        <v>90</v>
      </c>
      <c r="E2" s="8" t="s">
        <v>91</v>
      </c>
      <c r="F2" s="8" t="s">
        <v>92</v>
      </c>
      <c r="I2" s="99" t="s">
        <v>20</v>
      </c>
      <c r="J2" s="99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422+70+134+80+122+135+267+221+146+194+120+144+167+193+50+154+119+90+164+162</f>
        <v>3154</v>
      </c>
      <c r="E3">
        <v>23</v>
      </c>
      <c r="F3" s="9">
        <f aca="true" t="shared" si="0" ref="F3:F17">+D3/E3</f>
        <v>137.1304347826087</v>
      </c>
      <c r="J3" t="s">
        <v>89</v>
      </c>
      <c r="K3">
        <f>322+215+287+145+119+206+255+189+60+183+120+90+133+208+92+231+183+192+141+213+51+210+49</f>
        <v>3894</v>
      </c>
      <c r="L3">
        <v>30</v>
      </c>
      <c r="M3" s="9">
        <f aca="true" t="shared" si="1" ref="M3:M14">+K3/L3</f>
        <v>129.8</v>
      </c>
    </row>
    <row r="4" spans="3:13" ht="15">
      <c r="C4" t="s">
        <v>98</v>
      </c>
      <c r="D4">
        <f>619+139+113+156+115+48+16+45+76+173+192+45+126+65+40+180+53+112+115+44</f>
        <v>2472</v>
      </c>
      <c r="E4">
        <v>17</v>
      </c>
      <c r="F4" s="9">
        <f t="shared" si="0"/>
        <v>145.41176470588235</v>
      </c>
      <c r="J4" t="s">
        <v>106</v>
      </c>
      <c r="K4">
        <f>238+280+78+59+100+126+119+197+59+172+30+12+82+45+135+173+30+156+181+173+30+198+97</f>
        <v>2770</v>
      </c>
      <c r="L4">
        <v>21</v>
      </c>
      <c r="M4" s="9">
        <f t="shared" si="1"/>
        <v>131.9047619047619</v>
      </c>
    </row>
    <row r="5" spans="3:13" ht="15">
      <c r="C5" t="s">
        <v>109</v>
      </c>
      <c r="D5">
        <f>132+38+184+188+198+68+154+169+136+18+97+45+32+115+103+204+159+11</f>
        <v>2051</v>
      </c>
      <c r="E5">
        <v>12</v>
      </c>
      <c r="F5" s="9">
        <f t="shared" si="0"/>
        <v>170.91666666666666</v>
      </c>
      <c r="J5" t="s">
        <v>100</v>
      </c>
      <c r="K5">
        <f>111+72+104+74+132+44+71+36+73+109+30+144+68+118+108+90+65+128+227+82+113+139</f>
        <v>2138</v>
      </c>
      <c r="L5">
        <v>27</v>
      </c>
      <c r="M5" s="9">
        <f>+K5/L5</f>
        <v>79.18518518518519</v>
      </c>
    </row>
    <row r="6" spans="3:13" ht="15">
      <c r="C6" t="s">
        <v>106</v>
      </c>
      <c r="D6">
        <f>47+23+86+123+114+21+170+85+34+26+60+18+125+221+24+133+90+105+30</f>
        <v>1535</v>
      </c>
      <c r="E6">
        <v>20</v>
      </c>
      <c r="F6" s="9">
        <f>+D6/E6</f>
        <v>76.75</v>
      </c>
      <c r="J6" t="s">
        <v>96</v>
      </c>
      <c r="K6">
        <f>231+7+99+88+82+60+40+46+202+44+80+67+215+38+42+34+75+59+95+151+110+76+18</f>
        <v>1959</v>
      </c>
      <c r="L6">
        <v>22</v>
      </c>
      <c r="M6" s="9">
        <f t="shared" si="1"/>
        <v>89.04545454545455</v>
      </c>
    </row>
    <row r="7" spans="3:13" ht="15">
      <c r="C7" t="s">
        <v>96</v>
      </c>
      <c r="D7">
        <f>229+58+63+50+23+193+65+38+40+128+63+30+82+51+56+132+26+95+58+42</f>
        <v>1522</v>
      </c>
      <c r="E7">
        <v>17</v>
      </c>
      <c r="F7" s="9">
        <f>+D7/E7</f>
        <v>89.52941176470588</v>
      </c>
      <c r="J7" t="s">
        <v>161</v>
      </c>
      <c r="K7">
        <f>84+9+24+13+12+13+13+10+11+4+100+80+45+100+105+22+100+100+24+180+45+3+190</f>
        <v>1287</v>
      </c>
      <c r="L7">
        <v>4</v>
      </c>
      <c r="M7" s="9">
        <f>+K7/L7</f>
        <v>321.75</v>
      </c>
    </row>
    <row r="8" spans="3:13" ht="15">
      <c r="C8" t="s">
        <v>100</v>
      </c>
      <c r="D8">
        <f>167+19+78+75+52+45+97+73+65+39+11+50+60+80+68+22+42+106+72+65</f>
        <v>1286</v>
      </c>
      <c r="E8">
        <v>21</v>
      </c>
      <c r="F8" s="9">
        <f>+D8/E8</f>
        <v>61.23809523809524</v>
      </c>
      <c r="J8" t="s">
        <v>108</v>
      </c>
      <c r="K8">
        <f>140+36+3+22+18+50+14+54+39+192+16+116+26+90+117+223+7+22</f>
        <v>1185</v>
      </c>
      <c r="L8">
        <v>15</v>
      </c>
      <c r="M8" s="9">
        <f>+K8/L8</f>
        <v>79</v>
      </c>
    </row>
    <row r="9" spans="3:13" ht="15">
      <c r="C9" s="73" t="s">
        <v>108</v>
      </c>
      <c r="D9">
        <v>1285</v>
      </c>
      <c r="E9">
        <v>11</v>
      </c>
      <c r="F9" s="16">
        <f>+D9/E9</f>
        <v>116.81818181818181</v>
      </c>
      <c r="J9" t="s">
        <v>102</v>
      </c>
      <c r="K9">
        <f>80+2+47+151+119+30+2+5+86+24+45+24+140+92+16+11+71+14+62+18+123</f>
        <v>1162</v>
      </c>
      <c r="L9">
        <v>8</v>
      </c>
      <c r="M9" s="9">
        <f t="shared" si="1"/>
        <v>145.25</v>
      </c>
    </row>
    <row r="10" spans="3:13" ht="15">
      <c r="C10" t="s">
        <v>95</v>
      </c>
      <c r="D10">
        <f>136+60+80+80+24+62+61+100+60</f>
        <v>663</v>
      </c>
      <c r="E10">
        <v>5</v>
      </c>
      <c r="F10" s="9">
        <f>+D10/E10</f>
        <v>132.6</v>
      </c>
      <c r="J10" t="s">
        <v>109</v>
      </c>
      <c r="K10">
        <f>45+11+41+6+119+100+16+27+116+65+51+12+7+76+67+35+12+35+87+22+41+9</f>
        <v>1000</v>
      </c>
      <c r="L10">
        <v>18</v>
      </c>
      <c r="M10" s="9">
        <f>+K10/L10</f>
        <v>55.55555555555556</v>
      </c>
    </row>
    <row r="11" spans="3:20" ht="15">
      <c r="C11" t="s">
        <v>104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93</v>
      </c>
      <c r="K11">
        <f>119+45+46+14+7+67+88+115+70+11+18+84+26+20+33+78+32+12+2</f>
        <v>887</v>
      </c>
      <c r="L11">
        <v>20</v>
      </c>
      <c r="M11" s="9">
        <f t="shared" si="1"/>
        <v>44.35</v>
      </c>
      <c r="R11" s="21"/>
      <c r="T11" s="9"/>
    </row>
    <row r="12" spans="3:13" ht="15">
      <c r="C12" t="s">
        <v>93</v>
      </c>
      <c r="D12">
        <f>35+36+4+52+20+22+8+19+16+30+18+9+7+29+56</f>
        <v>361</v>
      </c>
      <c r="E12">
        <v>13</v>
      </c>
      <c r="F12" s="9">
        <f t="shared" si="0"/>
        <v>27.76923076923077</v>
      </c>
      <c r="J12" t="s">
        <v>98</v>
      </c>
      <c r="K12">
        <f>18+5+11+12+14+40+29+80+41+27+60+15+11+40+29+39+6</f>
        <v>477</v>
      </c>
      <c r="L12">
        <v>11</v>
      </c>
      <c r="M12" s="9">
        <f t="shared" si="1"/>
        <v>43.36363636363637</v>
      </c>
    </row>
    <row r="13" spans="3:13" ht="15">
      <c r="C13" t="s">
        <v>107</v>
      </c>
      <c r="D13">
        <f>24+50+29+29+45+80</f>
        <v>257</v>
      </c>
      <c r="E13">
        <v>5</v>
      </c>
      <c r="F13" s="9">
        <f t="shared" si="0"/>
        <v>51.4</v>
      </c>
      <c r="J13" t="s">
        <v>104</v>
      </c>
      <c r="K13">
        <f>27+7+12+20+1+28+22+56+57+8+22+26+13+13+66</f>
        <v>378</v>
      </c>
      <c r="L13">
        <v>13</v>
      </c>
      <c r="M13" s="9">
        <f t="shared" si="1"/>
        <v>29.076923076923077</v>
      </c>
    </row>
    <row r="14" spans="3:13" ht="15">
      <c r="C14" t="s">
        <v>94</v>
      </c>
      <c r="D14">
        <f>36+22+26+26+12+45</f>
        <v>167</v>
      </c>
      <c r="E14">
        <v>8</v>
      </c>
      <c r="F14" s="9">
        <f t="shared" si="0"/>
        <v>20.875</v>
      </c>
      <c r="J14" t="s">
        <v>94</v>
      </c>
      <c r="K14">
        <f>34+1+15+9+36+45+14+12+28+7+8+48</f>
        <v>257</v>
      </c>
      <c r="L14">
        <v>9</v>
      </c>
      <c r="M14" s="9">
        <f t="shared" si="1"/>
        <v>28.555555555555557</v>
      </c>
    </row>
    <row r="15" spans="3:13" ht="15">
      <c r="C15" s="73" t="s">
        <v>161</v>
      </c>
      <c r="D15">
        <v>66</v>
      </c>
      <c r="E15">
        <v>3</v>
      </c>
      <c r="F15" s="16">
        <f t="shared" si="0"/>
        <v>22</v>
      </c>
      <c r="J15" t="s">
        <v>95</v>
      </c>
      <c r="K15">
        <f>0+5+8+9+7+14+10+16</f>
        <v>69</v>
      </c>
      <c r="L15">
        <v>6</v>
      </c>
      <c r="M15" s="9">
        <f>+K15/L15</f>
        <v>11.5</v>
      </c>
    </row>
    <row r="16" spans="3:13" ht="15">
      <c r="C16" s="73" t="s">
        <v>160</v>
      </c>
      <c r="D16">
        <v>55</v>
      </c>
      <c r="E16">
        <v>3</v>
      </c>
      <c r="F16" s="16">
        <f>+D16/E16</f>
        <v>18.333333333333332</v>
      </c>
      <c r="J16" t="s">
        <v>101</v>
      </c>
      <c r="K16">
        <f>0+10+5+18+7+26</f>
        <v>66</v>
      </c>
      <c r="L16">
        <v>2</v>
      </c>
      <c r="M16" s="9">
        <f>+K16/L16</f>
        <v>33</v>
      </c>
    </row>
    <row r="17" spans="3:13" ht="15">
      <c r="C17" t="s">
        <v>105</v>
      </c>
      <c r="D17" s="21">
        <f>24+9+3+1+14</f>
        <v>51</v>
      </c>
      <c r="E17">
        <v>3</v>
      </c>
      <c r="F17" s="9">
        <f t="shared" si="0"/>
        <v>17</v>
      </c>
      <c r="J17" t="s">
        <v>253</v>
      </c>
      <c r="K17">
        <f>0+24+5+11</f>
        <v>40</v>
      </c>
      <c r="L17">
        <v>2</v>
      </c>
      <c r="M17" s="9">
        <f aca="true" t="shared" si="2" ref="M17:M23">+K17/L17</f>
        <v>20</v>
      </c>
    </row>
    <row r="18" spans="3:13" ht="15">
      <c r="C18" t="s">
        <v>102</v>
      </c>
      <c r="D18">
        <f>0+4+6</f>
        <v>10</v>
      </c>
      <c r="E18">
        <v>6</v>
      </c>
      <c r="F18" s="9">
        <f>+D18/E18</f>
        <v>1.6666666666666667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97</v>
      </c>
      <c r="D19">
        <v>4</v>
      </c>
      <c r="E19">
        <v>2</v>
      </c>
      <c r="F19" s="9">
        <f>+D19/E19</f>
        <v>2</v>
      </c>
      <c r="J19" t="s">
        <v>97</v>
      </c>
      <c r="K19">
        <f>0+5</f>
        <v>5</v>
      </c>
      <c r="L19">
        <v>2</v>
      </c>
      <c r="M19" s="9">
        <f>+K19/L19</f>
        <v>2.5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s="21" t="s">
        <v>103</v>
      </c>
      <c r="K20">
        <f>0+4</f>
        <v>4</v>
      </c>
      <c r="L20">
        <v>2</v>
      </c>
      <c r="M20" s="16">
        <f>+K20/L20</f>
        <v>2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252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t="s">
        <v>335</v>
      </c>
      <c r="K22">
        <v>0</v>
      </c>
      <c r="L22">
        <v>1</v>
      </c>
      <c r="M22" s="9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451</v>
      </c>
      <c r="K23">
        <v>0</v>
      </c>
      <c r="L23">
        <v>1</v>
      </c>
      <c r="M23" s="16">
        <f t="shared" si="2"/>
        <v>0</v>
      </c>
    </row>
    <row r="24" spans="3:13" ht="15">
      <c r="C24" s="21" t="s">
        <v>518</v>
      </c>
      <c r="D24">
        <v>0</v>
      </c>
      <c r="E24">
        <v>1</v>
      </c>
      <c r="F24" s="16">
        <f>+D24/E24</f>
        <v>0</v>
      </c>
      <c r="J24" s="14" t="s">
        <v>469</v>
      </c>
      <c r="K24">
        <v>0</v>
      </c>
      <c r="L24">
        <v>1</v>
      </c>
      <c r="M24" s="16">
        <f aca="true" t="shared" si="4" ref="M24:M31">+K24/L24</f>
        <v>0</v>
      </c>
    </row>
    <row r="25" spans="3:13" ht="15">
      <c r="C25" s="21" t="s">
        <v>547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536</v>
      </c>
      <c r="K25" s="21">
        <v>0</v>
      </c>
      <c r="L25" s="21">
        <v>1</v>
      </c>
      <c r="M25" s="16">
        <f t="shared" si="4"/>
        <v>0</v>
      </c>
    </row>
    <row r="26" spans="1:13" ht="15">
      <c r="A26" s="21"/>
      <c r="B26" s="21"/>
      <c r="C26" s="21" t="s">
        <v>555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537</v>
      </c>
      <c r="K26" s="21">
        <v>0</v>
      </c>
      <c r="L26" s="21">
        <v>1</v>
      </c>
      <c r="M26" s="16">
        <f t="shared" si="4"/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H27" s="21"/>
      <c r="I27" s="21"/>
      <c r="J27" s="21" t="s">
        <v>538</v>
      </c>
      <c r="K27" s="21">
        <v>0</v>
      </c>
      <c r="L27" s="21">
        <v>1</v>
      </c>
      <c r="M27" s="16">
        <f t="shared" si="4"/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s="21" t="s">
        <v>535</v>
      </c>
      <c r="K28">
        <v>0</v>
      </c>
      <c r="L28">
        <v>1</v>
      </c>
      <c r="M28" s="16">
        <f t="shared" si="4"/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s="64" t="s">
        <v>606</v>
      </c>
      <c r="K29">
        <v>0</v>
      </c>
      <c r="L29">
        <v>1</v>
      </c>
      <c r="M29" s="16">
        <f t="shared" si="4"/>
        <v>0</v>
      </c>
    </row>
    <row r="30" spans="1:20" s="21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s="64" t="s">
        <v>607</v>
      </c>
      <c r="K30">
        <v>0</v>
      </c>
      <c r="L30">
        <v>1</v>
      </c>
      <c r="M30" s="16">
        <f t="shared" si="4"/>
        <v>0</v>
      </c>
      <c r="P30"/>
      <c r="Q30"/>
      <c r="R30"/>
      <c r="S30"/>
      <c r="T30"/>
    </row>
    <row r="31" spans="1:20" s="21" customFormat="1" ht="15">
      <c r="A31" s="39"/>
      <c r="B31" s="39"/>
      <c r="C31" s="39" t="s">
        <v>537</v>
      </c>
      <c r="D31" s="39">
        <v>0</v>
      </c>
      <c r="E31" s="39">
        <v>1</v>
      </c>
      <c r="F31" s="40">
        <f>+D31/E31</f>
        <v>0</v>
      </c>
      <c r="H31"/>
      <c r="I31"/>
      <c r="J31" s="64" t="s">
        <v>608</v>
      </c>
      <c r="K31">
        <v>0</v>
      </c>
      <c r="L31">
        <v>1</v>
      </c>
      <c r="M31" s="16">
        <f t="shared" si="4"/>
        <v>0</v>
      </c>
      <c r="P31"/>
      <c r="Q31"/>
      <c r="R31"/>
      <c r="S31"/>
      <c r="T31"/>
    </row>
    <row r="32" spans="1:13" s="21" customFormat="1" ht="15">
      <c r="A32" s="39"/>
      <c r="B32" s="39"/>
      <c r="C32" s="39" t="s">
        <v>573</v>
      </c>
      <c r="D32" s="39">
        <v>0</v>
      </c>
      <c r="E32" s="39">
        <v>1</v>
      </c>
      <c r="F32" s="40">
        <f>+D32/E32</f>
        <v>0</v>
      </c>
      <c r="H32"/>
      <c r="I32"/>
      <c r="J32" t="s">
        <v>105</v>
      </c>
      <c r="K32">
        <v>0</v>
      </c>
      <c r="L32">
        <v>2</v>
      </c>
      <c r="M32" s="9">
        <f aca="true" t="shared" si="5" ref="M32:M37">+K32/L32</f>
        <v>0</v>
      </c>
    </row>
    <row r="33" spans="10:20" ht="15">
      <c r="J33" t="s">
        <v>107</v>
      </c>
      <c r="K33">
        <v>0</v>
      </c>
      <c r="L33">
        <v>2</v>
      </c>
      <c r="M33" s="9">
        <f t="shared" si="5"/>
        <v>0</v>
      </c>
      <c r="P33" s="21"/>
      <c r="Q33" s="21"/>
      <c r="R33" s="21"/>
      <c r="S33" s="21"/>
      <c r="T33" s="21"/>
    </row>
    <row r="34" spans="10:20" ht="15">
      <c r="J34" t="s">
        <v>422</v>
      </c>
      <c r="K34">
        <v>0</v>
      </c>
      <c r="L34">
        <v>2</v>
      </c>
      <c r="M34" s="9">
        <f t="shared" si="5"/>
        <v>0</v>
      </c>
      <c r="P34" s="21"/>
      <c r="Q34" s="21"/>
      <c r="R34" s="21"/>
      <c r="S34" s="21"/>
      <c r="T34" s="21"/>
    </row>
    <row r="35" spans="10:13" ht="15">
      <c r="J35" s="14" t="s">
        <v>164</v>
      </c>
      <c r="K35">
        <v>0</v>
      </c>
      <c r="L35">
        <v>2</v>
      </c>
      <c r="M35" s="16">
        <f t="shared" si="5"/>
        <v>0</v>
      </c>
    </row>
    <row r="36" spans="10:13" ht="15">
      <c r="J36" s="14" t="s">
        <v>162</v>
      </c>
      <c r="K36">
        <f>0</f>
        <v>0</v>
      </c>
      <c r="L36">
        <v>3</v>
      </c>
      <c r="M36" s="16">
        <f t="shared" si="5"/>
        <v>0</v>
      </c>
    </row>
    <row r="37" spans="10:13" ht="15">
      <c r="J37" t="s">
        <v>251</v>
      </c>
      <c r="K37">
        <v>0</v>
      </c>
      <c r="L37">
        <v>4</v>
      </c>
      <c r="M37" s="9">
        <f t="shared" si="5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2011-02-04T15:41:12Z</dcterms:modified>
  <cp:category/>
  <cp:version/>
  <cp:contentType/>
  <cp:contentStatus/>
</cp:coreProperties>
</file>