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" sheetId="1" r:id="rId1"/>
    <sheet name="nöifutam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<sst xmlns="http://schemas.openxmlformats.org/spreadsheetml/2006/main" count="2008" uniqueCount="601">
  <si>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</si>
  <si>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</si>
  <si>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</si>
  <si>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</si>
  <si>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</si>
  <si>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</si>
  <si>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</si>
  <si>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</si>
  <si>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</si>
  <si>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</si>
  <si>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</si>
  <si>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</si>
  <si>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</si>
  <si>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</si>
  <si>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</si>
  <si>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</si>
  <si>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</si>
  <si>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</si>
  <si>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</si>
  <si>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</si>
  <si>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</si>
  <si>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</si>
  <si>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</si>
  <si>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</si>
  <si>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</si>
  <si>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</si>
  <si>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</si>
  <si>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</si>
  <si>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</si>
  <si>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</si>
  <si>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</si>
  <si>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</si>
  <si>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</si>
  <si>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</si>
  <si>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</si>
  <si>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</si>
  <si>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</si>
  <si>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</si>
  <si>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</si>
  <si>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</si>
  <si>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</si>
  <si>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</si>
  <si>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</si>
  <si>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</si>
  <si>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</si>
  <si>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</si>
  <si>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</si>
  <si>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</si>
  <si>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</si>
  <si>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</si>
  <si>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</si>
  <si>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</si>
  <si>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</si>
  <si>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</si>
  <si>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</si>
  <si>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</si>
  <si>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</si>
  <si>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</si>
  <si>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</si>
  <si>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</si>
  <si>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</si>
  <si>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</si>
  <si>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</si>
  <si>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</si>
  <si>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</si>
  <si>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</si>
  <si>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</si>
  <si>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</si>
  <si>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</si>
  <si>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</si>
  <si>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</si>
  <si>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</si>
  <si>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</si>
  <si>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</si>
  <si>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</si>
  <si>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</si>
  <si>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</si>
  <si>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</si>
  <si>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</si>
  <si>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</si>
  <si>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</si>
  <si>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</si>
  <si>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</si>
  <si>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</si>
  <si>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</si>
  <si>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</si>
  <si>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</si>
  <si>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</si>
  <si>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</si>
  <si>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</si>
  <si>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</si>
  <si>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</si>
  <si>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</si>
  <si>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</si>
  <si>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</si>
  <si>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</si>
  <si>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</si>
  <si>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</si>
  <si>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</si>
  <si>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</si>
  <si>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</si>
  <si>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</si>
  <si>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</si>
  <si>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</si>
  <si>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</si>
  <si>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</si>
  <si>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</si>
  <si>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</si>
  <si>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</si>
  <si>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</si>
  <si>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</si>
  <si>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</si>
  <si>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</si>
  <si>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</si>
  <si>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</si>
  <si>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</si>
  <si>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</si>
  <si>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</si>
  <si>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</si>
  <si>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</si>
  <si>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</si>
  <si>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</si>
  <si>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</si>
  <si>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</si>
  <si>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</si>
  <si>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</si>
  <si>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</si>
  <si>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</si>
  <si>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</si>
  <si>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</si>
  <si>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</si>
  <si>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</si>
  <si>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</si>
  <si>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</si>
  <si>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</si>
  <si>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</si>
  <si>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</si>
  <si>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</si>
  <si>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</si>
  <si>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</si>
  <si>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</si>
  <si>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</si>
  <si>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</si>
  <si>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</si>
  <si>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</si>
  <si>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</si>
  <si>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</si>
  <si>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</si>
  <si>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</si>
  <si>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</si>
  <si>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</si>
  <si>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</si>
  <si>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</si>
  <si>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</si>
  <si>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</si>
  <si>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</si>
  <si>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</si>
  <si>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</si>
  <si>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</si>
  <si>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</si>
  <si>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</si>
  <si>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</si>
  <si>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</si>
  <si>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</si>
  <si>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</si>
  <si>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</si>
  <si>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</si>
  <si>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</si>
  <si>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</si>
  <si>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</si>
  <si>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</si>
  <si>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</si>
  <si>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</si>
  <si>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</si>
  <si>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</si>
  <si>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</si>
  <si>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</si>
  <si>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</si>
  <si>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</si>
  <si>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</si>
  <si>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</si>
  <si>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</si>
  <si>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</si>
  <si>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</si>
  <si>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</si>
  <si>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</si>
  <si>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</si>
  <si>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</si>
  <si>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</si>
  <si>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</si>
  <si>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</si>
  <si>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</si>
  <si>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</si>
  <si>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</si>
  <si>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</si>
  <si>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</si>
  <si>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</si>
  <si>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</si>
  <si>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</si>
  <si>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</si>
  <si>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</si>
  <si>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</si>
  <si>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</si>
  <si>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</si>
  <si>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</si>
  <si>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</si>
  <si>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</si>
  <si>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</si>
  <si>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</si>
  <si>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</si>
  <si>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</si>
  <si>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</si>
  <si>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</si>
  <si>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</si>
  <si>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</si>
  <si>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</si>
  <si>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</si>
  <si>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</si>
  <si>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</si>
  <si>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</si>
  <si>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</si>
  <si>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</si>
  <si>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</si>
  <si>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</si>
  <si>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</si>
  <si>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</si>
  <si>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</si>
  <si>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</si>
  <si>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</si>
  <si>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</si>
  <si>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</si>
  <si>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</si>
  <si>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</si>
  <si>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</si>
  <si>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</si>
  <si>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</si>
  <si>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</si>
  <si>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</si>
  <si>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</si>
  <si>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</si>
  <si>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</si>
  <si>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</si>
  <si>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</si>
  <si>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</si>
  <si>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</si>
  <si>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</si>
  <si>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</si>
  <si>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</si>
  <si>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</si>
  <si>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</si>
  <si>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</si>
  <si>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</si>
  <si>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</si>
  <si>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</si>
  <si>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</si>
  <si>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</si>
  <si>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</si>
  <si>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</si>
  <si>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</si>
  <si>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</si>
  <si>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</si>
  <si>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</si>
  <si>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</si>
  <si>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</si>
  <si>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</si>
  <si>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</si>
  <si>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</si>
  <si>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</si>
  <si>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</si>
  <si>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</si>
  <si>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</si>
  <si>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</si>
  <si>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</si>
  <si>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</si>
  <si>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</si>
  <si>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</si>
  <si>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</si>
  <si>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</si>
  <si>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</si>
  <si>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</si>
  <si>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</si>
  <si>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</si>
  <si>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</si>
  <si>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</si>
  <si>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</si>
  <si>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</si>
  <si>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</si>
  <si>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</si>
  <si>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</si>
  <si>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</si>
  <si>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</si>
  <si>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</si>
  <si>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</si>
  <si>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</si>
  <si>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</si>
  <si>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</si>
  <si>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</si>
  <si>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</si>
  <si>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</si>
  <si>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</si>
  <si>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</si>
  <si>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</si>
  <si>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</si>
  <si>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</si>
  <si>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</si>
  <si>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</si>
  <si>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</si>
  <si>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</si>
  <si>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</si>
  <si>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</si>
  <si>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</si>
  <si>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</si>
  <si>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</si>
  <si>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</si>
  <si>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</si>
  <si>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</si>
  <si>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</si>
  <si>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</si>
  <si>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</si>
  <si>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</si>
  <si>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</si>
  <si>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</si>
  <si>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</si>
  <si>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</si>
  <si>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</si>
  <si>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</si>
  <si>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</si>
  <si>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</si>
  <si>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</si>
  <si>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</si>
  <si>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</si>
  <si>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</si>
  <si>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</si>
  <si>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</si>
  <si>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</si>
  <si>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</si>
  <si>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</si>
  <si>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</si>
  <si>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</si>
  <si>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</si>
  <si>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</si>
  <si>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</si>
  <si>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</si>
  <si>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</si>
  <si>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</si>
  <si>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</si>
  <si>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</si>
  <si>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</si>
  <si>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</si>
  <si>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</si>
  <si>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</si>
  <si>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</si>
  <si>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</si>
  <si>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</si>
  <si>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</si>
  <si>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</si>
  <si>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</si>
  <si>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</si>
  <si>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</si>
  <si>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</si>
  <si>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</si>
  <si>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</si>
  <si>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</si>
  <si>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</si>
  <si>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</si>
  <si>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</si>
  <si>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</si>
  <si>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</si>
  <si>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</si>
  <si>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</si>
  <si>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</si>
  <si>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</si>
  <si>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</si>
  <si>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</si>
  <si>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</si>
  <si>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</si>
  <si>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</si>
  <si>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</si>
  <si>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</si>
  <si>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</si>
  <si>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</si>
  <si>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</si>
  <si>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</si>
  <si>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</si>
  <si>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</si>
  <si>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</si>
  <si>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</si>
  <si>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</si>
  <si>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</si>
  <si>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</si>
  <si>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</si>
  <si>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</si>
  <si>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</si>
  <si>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</si>
  <si>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</si>
  <si>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</si>
  <si>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</si>
  <si>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</si>
  <si>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</si>
  <si>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</si>
  <si>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</si>
  <si>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</si>
  <si>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</si>
  <si>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</si>
  <si>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</si>
  <si>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</si>
  <si>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</si>
  <si>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</si>
  <si>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</si>
  <si>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</si>
  <si>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</si>
  <si>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</si>
  <si>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</si>
  <si>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</si>
  <si>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</si>
  <si>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</si>
  <si>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</si>
  <si>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</si>
  <si>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</si>
  <si>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</si>
  <si>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</si>
  <si>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</si>
  <si>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</si>
  <si>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</si>
  <si>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</si>
  <si>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</si>
  <si>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</si>
  <si>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</si>
  <si>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</si>
  <si>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</si>
  <si>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</si>
  <si>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</si>
  <si>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</si>
  <si>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</si>
  <si>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</si>
  <si>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</si>
  <si>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</si>
  <si>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</si>
  <si>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</si>
  <si>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</si>
  <si>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</si>
  <si>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</si>
  <si>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</si>
  <si>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</si>
  <si>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</si>
  <si>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</si>
  <si>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</si>
  <si>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</si>
  <si>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</si>
  <si>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</si>
  <si>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</si>
  <si>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</si>
  <si>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</si>
  <si>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</si>
  <si>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</si>
  <si>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</si>
  <si>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</si>
  <si>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</si>
  <si>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</si>
  <si>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</si>
  <si>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</si>
  <si>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</si>
  <si>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</si>
  <si>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</si>
  <si>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</si>
  <si>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</si>
  <si>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</si>
  <si>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</si>
  <si>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</si>
  <si>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</si>
  <si>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</si>
  <si>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</si>
  <si>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</si>
  <si>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</si>
  <si>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</si>
  <si>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</si>
  <si>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</si>
  <si>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</si>
  <si>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</si>
  <si>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</si>
  <si>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</si>
  <si>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</si>
  <si>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</si>
  <si>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</si>
  <si>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</si>
  <si>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</si>
  <si>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</si>
  <si>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</si>
  <si>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</si>
  <si>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</si>
  <si>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</si>
  <si>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</si>
  <si>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</si>
  <si>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</si>
  <si>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</si>
  <si>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</si>
  <si>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</si>
  <si>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</si>
  <si>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</si>
  <si>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</si>
  <si>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</si>
  <si>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</si>
  <si>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</si>
  <si>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</si>
  <si>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</si>
  <si>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</si>
  <si>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</si>
  <si>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</si>
  <si>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</si>
  <si>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A pályát tűzte:</t>
  </si>
  <si>
    <t>idei Vk-sorozatban most először szerepel</t>
  </si>
  <si>
    <t>abszolút újonc a Vk-ban</t>
  </si>
  <si>
    <t>Pont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</si>
  <si>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</si>
  <si>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</si>
  <si>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</si>
  <si>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</si>
  <si>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</si>
  <si>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</si>
  <si>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</si>
  <si>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</si>
  <si>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</si>
  <si>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3.szektor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</si>
  <si>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</si>
  <si>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</si>
  <si>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</si>
  <si>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</si>
  <si>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</si>
  <si>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</si>
  <si>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</si>
  <si>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</si>
  <si>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</si>
  <si>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</si>
  <si>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</si>
  <si>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</si>
  <si>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</si>
  <si>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</si>
  <si>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</si>
  <si>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</si>
  <si>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</si>
  <si>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</si>
  <si>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</si>
  <si>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</si>
  <si>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</si>
  <si>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</si>
  <si>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</si>
  <si>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</si>
  <si>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</si>
  <si>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</si>
  <si>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</si>
  <si>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</si>
  <si>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</si>
  <si>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</si>
  <si>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</si>
  <si>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</si>
  <si>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</si>
  <si>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</si>
  <si>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</si>
  <si>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</si>
  <si>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</si>
  <si>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</si>
  <si>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</si>
  <si>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</si>
  <si>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</si>
  <si>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</si>
  <si>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</si>
  <si>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</si>
  <si>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</si>
  <si>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</si>
  <si>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</si>
  <si>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>Nordica</t>
  </si>
  <si>
    <t xml:space="preserve">Bydlinski, Maciej </t>
  </si>
  <si>
    <t xml:space="preserve">Pangrazzi, Paolo </t>
  </si>
  <si>
    <t xml:space="preserve">Halbert, Kelby </t>
  </si>
  <si>
    <t>Stöckli</t>
  </si>
  <si>
    <t>Wengen SC</t>
  </si>
  <si>
    <t xml:space="preserve">Maple, Wiley </t>
  </si>
  <si>
    <t xml:space="preserve">Klusak, Michal </t>
  </si>
  <si>
    <t>Völkl</t>
  </si>
  <si>
    <t>Fehéroroszország</t>
  </si>
  <si>
    <t>Wengen DH</t>
  </si>
  <si>
    <t>Dynastar</t>
  </si>
  <si>
    <t xml:space="preserve">Kogler, Stefan </t>
  </si>
  <si>
    <t xml:space="preserve">Majtakov, Szergej </t>
  </si>
  <si>
    <t>FRA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</si>
  <si>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</si>
  <si>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</si>
  <si>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</si>
  <si>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</si>
  <si>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</si>
  <si>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</si>
  <si>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</si>
  <si>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</si>
  <si>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futam</t>
  </si>
  <si>
    <t>H. Flatscher</t>
  </si>
  <si>
    <t>SUI</t>
  </si>
  <si>
    <t>L. Chretier</t>
  </si>
  <si>
    <t>kiesett</t>
  </si>
  <si>
    <t>nem indult</t>
  </si>
  <si>
    <t>DSQ</t>
  </si>
  <si>
    <t>kizárták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</si>
</sst>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18"/>
      <name val="Calibri"/>
      <family val="2"/>
    </font>
    <font>
      <b/>
      <sz val="11"/>
      <color indexed="10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33.png" /><Relationship Id="rId12" Type="http://schemas.openxmlformats.org/officeDocument/2006/relationships/image" Target="../media/image34.png" /><Relationship Id="rId13" Type="http://schemas.openxmlformats.org/officeDocument/2006/relationships/image" Target="../media/image35.png" /><Relationship Id="rId14" Type="http://schemas.openxmlformats.org/officeDocument/2006/relationships/image" Target="../media/image36.png" /><Relationship Id="rId15" Type="http://schemas.openxmlformats.org/officeDocument/2006/relationships/image" Target="../media/image37.png" /><Relationship Id="rId16" Type="http://schemas.openxmlformats.org/officeDocument/2006/relationships/image" Target="../media/image38.png" /><Relationship Id="rId17" Type="http://schemas.openxmlformats.org/officeDocument/2006/relationships/image" Target="../media/image39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0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9525</xdr:rowOff>
    </xdr:from>
    <xdr:to>
      <xdr:col>8</xdr:col>
      <xdr:colOff>285750</xdr:colOff>
      <xdr:row>8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620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5.7109375" style="34" bestFit="1" customWidth="1"/>
    <col min="2" max="2" width="3.8515625" style="34" bestFit="1" customWidth="1"/>
    <col min="3" max="3" width="7.7109375" style="34" bestFit="1" customWidth="1"/>
    <col min="4" max="4" width="40.28125" style="23" bestFit="1" customWidth="1"/>
    <col min="5" max="5" width="5.140625" style="34" bestFit="1" customWidth="1"/>
    <col min="6" max="6" width="7.140625" style="34" bestFit="1" customWidth="1"/>
    <col min="7" max="7" width="10.28125" style="34" bestFit="1" customWidth="1"/>
    <col min="8" max="8" width="6.8515625" style="31" bestFit="1" customWidth="1"/>
    <col min="9" max="9" width="6.8515625" style="38" customWidth="1"/>
    <col min="10" max="10" width="7.140625" style="36" bestFit="1" customWidth="1"/>
    <col min="11" max="13" width="9.28125" style="34" bestFit="1" customWidth="1"/>
    <col min="14" max="16384" width="9.140625" style="34" customWidth="1"/>
  </cols>
  <sheetData>
    <row r="1" spans="1:16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521</v>
      </c>
      <c r="J1" s="45" t="s">
        <v>593</v>
      </c>
      <c r="K1" s="43" t="s">
        <v>499</v>
      </c>
      <c r="L1" s="43" t="s">
        <v>500</v>
      </c>
      <c r="M1" s="43" t="s">
        <v>522</v>
      </c>
      <c r="N1" s="46" t="s">
        <v>512</v>
      </c>
      <c r="O1" s="48" t="s">
        <v>501</v>
      </c>
      <c r="P1" s="47"/>
    </row>
    <row r="2" spans="1:14" ht="15.75" customHeight="1" thickTop="1">
      <c r="A2" s="35">
        <v>1</v>
      </c>
      <c r="B2" s="23">
        <v>3</v>
      </c>
      <c r="C2" s="23">
        <v>380260</v>
      </c>
      <c r="D2" s="33" t="s">
        <v>172</v>
      </c>
      <c r="E2" s="23">
        <v>1979</v>
      </c>
      <c r="F2" s="23" t="s">
        <v>110</v>
      </c>
      <c r="G2" s="23" t="s">
        <v>505</v>
      </c>
      <c r="H2" s="39">
        <v>23.28</v>
      </c>
      <c r="I2" s="40">
        <v>53.23</v>
      </c>
      <c r="J2" s="41">
        <v>77.33</v>
      </c>
      <c r="K2" s="34">
        <f aca="true" t="shared" si="0" ref="K2:K42">+H2</f>
        <v>23.28</v>
      </c>
      <c r="L2" s="32">
        <f aca="true" t="shared" si="1" ref="L2:L38">+I2-H2</f>
        <v>29.949999999999996</v>
      </c>
      <c r="M2" s="34">
        <f aca="true" t="shared" si="2" ref="M2:M38">+J2-I2</f>
        <v>24.1</v>
      </c>
      <c r="N2" s="35">
        <v>100</v>
      </c>
    </row>
    <row r="3" spans="1:14" ht="15">
      <c r="A3" s="35">
        <v>2</v>
      </c>
      <c r="B3" s="23">
        <v>15</v>
      </c>
      <c r="C3" s="23">
        <v>50858</v>
      </c>
      <c r="D3" s="23" t="s">
        <v>305</v>
      </c>
      <c r="E3" s="23">
        <v>1981</v>
      </c>
      <c r="F3" s="23" t="s">
        <v>5</v>
      </c>
      <c r="G3" s="23" t="s">
        <v>505</v>
      </c>
      <c r="H3" s="39">
        <v>23.19</v>
      </c>
      <c r="I3" s="40">
        <v>53.66</v>
      </c>
      <c r="J3" s="41">
        <v>77.56</v>
      </c>
      <c r="K3" s="34">
        <f t="shared" si="0"/>
        <v>23.19</v>
      </c>
      <c r="L3" s="34">
        <f t="shared" si="1"/>
        <v>30.469999999999995</v>
      </c>
      <c r="M3" s="34">
        <f t="shared" si="2"/>
        <v>23.900000000000006</v>
      </c>
      <c r="N3" s="35">
        <v>80</v>
      </c>
    </row>
    <row r="4" spans="1:14" ht="15">
      <c r="A4" s="35">
        <v>3</v>
      </c>
      <c r="B4" s="23">
        <v>21</v>
      </c>
      <c r="C4" s="23">
        <v>421328</v>
      </c>
      <c r="D4" s="23" t="s">
        <v>358</v>
      </c>
      <c r="E4" s="23">
        <v>1982</v>
      </c>
      <c r="F4" s="23" t="s">
        <v>15</v>
      </c>
      <c r="G4" s="23" t="s">
        <v>504</v>
      </c>
      <c r="H4" s="39">
        <v>23.45</v>
      </c>
      <c r="I4" s="40">
        <v>53.43</v>
      </c>
      <c r="J4" s="41">
        <v>77.61</v>
      </c>
      <c r="K4" s="34">
        <f t="shared" si="0"/>
        <v>23.45</v>
      </c>
      <c r="L4" s="34">
        <f t="shared" si="1"/>
        <v>29.98</v>
      </c>
      <c r="M4" s="34">
        <f t="shared" si="2"/>
        <v>24.18</v>
      </c>
      <c r="N4" s="35">
        <v>60</v>
      </c>
    </row>
    <row r="5" spans="1:14" s="58" customFormat="1" ht="15">
      <c r="A5" s="35">
        <v>4</v>
      </c>
      <c r="B5" s="23">
        <v>22</v>
      </c>
      <c r="C5" s="23">
        <v>510030</v>
      </c>
      <c r="D5" s="23" t="s">
        <v>260</v>
      </c>
      <c r="E5" s="23">
        <v>1974</v>
      </c>
      <c r="F5" s="23" t="s">
        <v>8</v>
      </c>
      <c r="G5" s="23" t="s">
        <v>504</v>
      </c>
      <c r="H5" s="39">
        <v>23.43</v>
      </c>
      <c r="I5" s="40">
        <v>54.1</v>
      </c>
      <c r="J5" s="41">
        <v>77.69</v>
      </c>
      <c r="K5" s="34">
        <f t="shared" si="0"/>
        <v>23.43</v>
      </c>
      <c r="L5" s="34">
        <f t="shared" si="1"/>
        <v>30.67</v>
      </c>
      <c r="M5" s="32">
        <f t="shared" si="2"/>
        <v>23.589999999999996</v>
      </c>
      <c r="N5" s="35">
        <v>50</v>
      </c>
    </row>
    <row r="6" spans="1:14" s="58" customFormat="1" ht="15">
      <c r="A6" s="35">
        <v>5</v>
      </c>
      <c r="B6" s="23">
        <v>4</v>
      </c>
      <c r="C6" s="23">
        <v>51215</v>
      </c>
      <c r="D6" s="23" t="s">
        <v>255</v>
      </c>
      <c r="E6" s="23">
        <v>1986</v>
      </c>
      <c r="F6" s="23" t="s">
        <v>5</v>
      </c>
      <c r="G6" s="23" t="s">
        <v>506</v>
      </c>
      <c r="H6" s="39">
        <v>23.21</v>
      </c>
      <c r="I6" s="40">
        <v>53.41</v>
      </c>
      <c r="J6" s="41">
        <v>78.06</v>
      </c>
      <c r="K6" s="34">
        <f t="shared" si="0"/>
        <v>23.21</v>
      </c>
      <c r="L6" s="34">
        <f t="shared" si="1"/>
        <v>30.199999999999996</v>
      </c>
      <c r="M6" s="34">
        <f t="shared" si="2"/>
        <v>24.650000000000006</v>
      </c>
      <c r="N6" s="35">
        <v>45</v>
      </c>
    </row>
    <row r="7" spans="1:14" s="58" customFormat="1" ht="15">
      <c r="A7" s="35">
        <v>6</v>
      </c>
      <c r="B7" s="23">
        <v>29</v>
      </c>
      <c r="C7" s="23">
        <v>510890</v>
      </c>
      <c r="D7" s="33" t="s">
        <v>173</v>
      </c>
      <c r="E7" s="23">
        <v>1981</v>
      </c>
      <c r="F7" s="23" t="s">
        <v>8</v>
      </c>
      <c r="G7" s="23" t="s">
        <v>502</v>
      </c>
      <c r="H7" s="39">
        <v>23.35</v>
      </c>
      <c r="I7" s="40">
        <v>53.95</v>
      </c>
      <c r="J7" s="41">
        <v>78.07</v>
      </c>
      <c r="K7" s="34">
        <f t="shared" si="0"/>
        <v>23.35</v>
      </c>
      <c r="L7" s="34">
        <f t="shared" si="1"/>
        <v>30.6</v>
      </c>
      <c r="M7" s="34">
        <f t="shared" si="2"/>
        <v>24.11999999999999</v>
      </c>
      <c r="N7" s="35">
        <v>40</v>
      </c>
    </row>
    <row r="8" spans="1:14" s="58" customFormat="1" ht="15" customHeight="1">
      <c r="A8" s="35">
        <v>7</v>
      </c>
      <c r="B8" s="23">
        <v>13</v>
      </c>
      <c r="C8" s="23">
        <v>192746</v>
      </c>
      <c r="D8" s="23" t="s">
        <v>310</v>
      </c>
      <c r="E8" s="23">
        <v>1984</v>
      </c>
      <c r="F8" s="23" t="s">
        <v>1</v>
      </c>
      <c r="G8" s="23" t="s">
        <v>506</v>
      </c>
      <c r="H8" s="39">
        <v>23.57</v>
      </c>
      <c r="I8" s="40">
        <v>54.39</v>
      </c>
      <c r="J8" s="41">
        <v>78.22</v>
      </c>
      <c r="K8" s="34">
        <f t="shared" si="0"/>
        <v>23.57</v>
      </c>
      <c r="L8" s="34">
        <f t="shared" si="1"/>
        <v>30.82</v>
      </c>
      <c r="M8" s="34">
        <f t="shared" si="2"/>
        <v>23.83</v>
      </c>
      <c r="N8" s="35">
        <v>36</v>
      </c>
    </row>
    <row r="9" spans="1:14" s="58" customFormat="1" ht="15">
      <c r="A9" s="35">
        <v>8</v>
      </c>
      <c r="B9" s="23">
        <v>19</v>
      </c>
      <c r="C9" s="23">
        <v>510747</v>
      </c>
      <c r="D9" s="23" t="s">
        <v>272</v>
      </c>
      <c r="E9" s="23">
        <v>1977</v>
      </c>
      <c r="F9" s="23" t="s">
        <v>8</v>
      </c>
      <c r="G9" s="23" t="s">
        <v>574</v>
      </c>
      <c r="H9" s="39">
        <v>23.28</v>
      </c>
      <c r="I9" s="40">
        <v>53.93</v>
      </c>
      <c r="J9" s="41">
        <v>78.27</v>
      </c>
      <c r="K9" s="34">
        <f t="shared" si="0"/>
        <v>23.28</v>
      </c>
      <c r="L9" s="34">
        <f t="shared" si="1"/>
        <v>30.65</v>
      </c>
      <c r="M9" s="34">
        <f t="shared" si="2"/>
        <v>24.339999999999996</v>
      </c>
      <c r="N9" s="35">
        <v>32</v>
      </c>
    </row>
    <row r="10" spans="1:14" s="58" customFormat="1" ht="15">
      <c r="A10" s="35">
        <v>9</v>
      </c>
      <c r="B10" s="23">
        <v>10</v>
      </c>
      <c r="C10" s="23">
        <v>50742</v>
      </c>
      <c r="D10" s="33" t="s">
        <v>344</v>
      </c>
      <c r="E10" s="23">
        <v>1980</v>
      </c>
      <c r="F10" s="23" t="s">
        <v>5</v>
      </c>
      <c r="G10" s="23" t="s">
        <v>506</v>
      </c>
      <c r="H10" s="39">
        <v>23.6</v>
      </c>
      <c r="I10" s="40">
        <v>54.23</v>
      </c>
      <c r="J10" s="41">
        <v>78.3</v>
      </c>
      <c r="K10" s="34">
        <f t="shared" si="0"/>
        <v>23.6</v>
      </c>
      <c r="L10" s="34">
        <f t="shared" si="1"/>
        <v>30.629999999999995</v>
      </c>
      <c r="M10" s="34">
        <f t="shared" si="2"/>
        <v>24.07</v>
      </c>
      <c r="N10" s="35">
        <v>29</v>
      </c>
    </row>
    <row r="11" spans="1:14" s="58" customFormat="1" ht="15">
      <c r="A11" s="35">
        <v>10</v>
      </c>
      <c r="B11" s="23">
        <v>27</v>
      </c>
      <c r="C11" s="23">
        <v>532431</v>
      </c>
      <c r="D11" s="33" t="s">
        <v>201</v>
      </c>
      <c r="E11" s="23">
        <v>1977</v>
      </c>
      <c r="F11" s="23" t="s">
        <v>11</v>
      </c>
      <c r="G11" s="23" t="s">
        <v>504</v>
      </c>
      <c r="H11" s="39">
        <v>23.41</v>
      </c>
      <c r="I11" s="40">
        <v>54.33</v>
      </c>
      <c r="J11" s="41">
        <v>78.4</v>
      </c>
      <c r="K11" s="34">
        <f t="shared" si="0"/>
        <v>23.41</v>
      </c>
      <c r="L11" s="34">
        <f t="shared" si="1"/>
        <v>30.919999999999998</v>
      </c>
      <c r="M11" s="34">
        <f t="shared" si="2"/>
        <v>24.070000000000007</v>
      </c>
      <c r="N11" s="35">
        <v>26</v>
      </c>
    </row>
    <row r="12" spans="1:14" s="58" customFormat="1" ht="15">
      <c r="A12" s="35">
        <v>11</v>
      </c>
      <c r="B12" s="23">
        <v>8</v>
      </c>
      <c r="C12" s="23">
        <v>293006</v>
      </c>
      <c r="D12" s="23" t="s">
        <v>279</v>
      </c>
      <c r="E12" s="23">
        <v>1984</v>
      </c>
      <c r="F12" s="23" t="s">
        <v>10</v>
      </c>
      <c r="G12" s="23" t="s">
        <v>502</v>
      </c>
      <c r="H12" s="39">
        <v>23.43</v>
      </c>
      <c r="I12" s="40">
        <v>53.95</v>
      </c>
      <c r="J12" s="41">
        <v>78.41</v>
      </c>
      <c r="K12" s="34">
        <f t="shared" si="0"/>
        <v>23.43</v>
      </c>
      <c r="L12" s="34">
        <f t="shared" si="1"/>
        <v>30.520000000000003</v>
      </c>
      <c r="M12" s="34">
        <f t="shared" si="2"/>
        <v>24.459999999999994</v>
      </c>
      <c r="N12" s="35">
        <v>24</v>
      </c>
    </row>
    <row r="13" spans="1:14" s="58" customFormat="1" ht="15">
      <c r="A13" s="35">
        <v>11</v>
      </c>
      <c r="B13" s="23">
        <v>18</v>
      </c>
      <c r="C13" s="23">
        <v>102263</v>
      </c>
      <c r="D13" s="23" t="s">
        <v>274</v>
      </c>
      <c r="E13" s="23">
        <v>1981</v>
      </c>
      <c r="F13" s="23" t="s">
        <v>9</v>
      </c>
      <c r="G13" s="23" t="s">
        <v>503</v>
      </c>
      <c r="H13" s="39">
        <v>23.8</v>
      </c>
      <c r="I13" s="40">
        <v>54.65</v>
      </c>
      <c r="J13" s="41">
        <v>78.41</v>
      </c>
      <c r="K13" s="34">
        <f t="shared" si="0"/>
        <v>23.8</v>
      </c>
      <c r="L13" s="34">
        <f t="shared" si="1"/>
        <v>30.849999999999998</v>
      </c>
      <c r="M13" s="34">
        <f t="shared" si="2"/>
        <v>23.759999999999998</v>
      </c>
      <c r="N13" s="35">
        <v>24</v>
      </c>
    </row>
    <row r="14" spans="1:14" s="58" customFormat="1" ht="15">
      <c r="A14" s="35">
        <v>13</v>
      </c>
      <c r="B14" s="23">
        <v>1</v>
      </c>
      <c r="C14" s="23">
        <v>191591</v>
      </c>
      <c r="D14" s="23" t="s">
        <v>256</v>
      </c>
      <c r="E14" s="23">
        <v>1980</v>
      </c>
      <c r="F14" s="23" t="s">
        <v>1</v>
      </c>
      <c r="G14" s="23" t="s">
        <v>503</v>
      </c>
      <c r="H14" s="39">
        <v>23.42</v>
      </c>
      <c r="I14" s="40">
        <v>53.99</v>
      </c>
      <c r="J14" s="41">
        <v>78.43</v>
      </c>
      <c r="K14" s="34">
        <f t="shared" si="0"/>
        <v>23.42</v>
      </c>
      <c r="L14" s="34">
        <f t="shared" si="1"/>
        <v>30.57</v>
      </c>
      <c r="M14" s="34">
        <f t="shared" si="2"/>
        <v>24.440000000000005</v>
      </c>
      <c r="N14" s="35">
        <v>20</v>
      </c>
    </row>
    <row r="15" spans="1:14" s="58" customFormat="1" ht="15">
      <c r="A15" s="35">
        <v>13</v>
      </c>
      <c r="B15" s="23">
        <v>7</v>
      </c>
      <c r="C15" s="23">
        <v>50600</v>
      </c>
      <c r="D15" s="33" t="s">
        <v>348</v>
      </c>
      <c r="E15" s="23">
        <v>1978</v>
      </c>
      <c r="F15" s="23" t="s">
        <v>5</v>
      </c>
      <c r="G15" s="23" t="s">
        <v>505</v>
      </c>
      <c r="H15" s="39">
        <v>23.06</v>
      </c>
      <c r="I15" s="40">
        <v>54.12</v>
      </c>
      <c r="J15" s="41">
        <v>78.43</v>
      </c>
      <c r="K15" s="32">
        <f t="shared" si="0"/>
        <v>23.06</v>
      </c>
      <c r="L15" s="34">
        <f t="shared" si="1"/>
        <v>31.06</v>
      </c>
      <c r="M15" s="34">
        <f t="shared" si="2"/>
        <v>24.31000000000001</v>
      </c>
      <c r="N15" s="35">
        <v>20</v>
      </c>
    </row>
    <row r="16" spans="1:15" s="58" customFormat="1" ht="15">
      <c r="A16" s="35">
        <v>13</v>
      </c>
      <c r="B16" s="23">
        <v>42</v>
      </c>
      <c r="C16" s="23">
        <v>511383</v>
      </c>
      <c r="D16" s="23" t="s">
        <v>266</v>
      </c>
      <c r="E16" s="23">
        <v>1987</v>
      </c>
      <c r="F16" s="23" t="s">
        <v>8</v>
      </c>
      <c r="G16" s="23" t="s">
        <v>506</v>
      </c>
      <c r="H16" s="39">
        <v>23.2</v>
      </c>
      <c r="I16" s="40">
        <v>54.1</v>
      </c>
      <c r="J16" s="41">
        <v>78.43</v>
      </c>
      <c r="K16" s="34">
        <f t="shared" si="0"/>
        <v>23.2</v>
      </c>
      <c r="L16" s="34">
        <f t="shared" si="1"/>
        <v>30.900000000000002</v>
      </c>
      <c r="M16" s="34">
        <f t="shared" si="2"/>
        <v>24.330000000000005</v>
      </c>
      <c r="N16" s="35">
        <v>20</v>
      </c>
      <c r="O16" s="25"/>
    </row>
    <row r="17" spans="1:15" s="58" customFormat="1" ht="15">
      <c r="A17" s="35">
        <v>16</v>
      </c>
      <c r="B17" s="23">
        <v>9</v>
      </c>
      <c r="C17" s="23">
        <v>292514</v>
      </c>
      <c r="D17" s="23" t="s">
        <v>275</v>
      </c>
      <c r="E17" s="23">
        <v>1982</v>
      </c>
      <c r="F17" s="23" t="s">
        <v>10</v>
      </c>
      <c r="G17" s="23" t="s">
        <v>504</v>
      </c>
      <c r="H17" s="39">
        <v>23.41</v>
      </c>
      <c r="I17" s="40">
        <v>54.67</v>
      </c>
      <c r="J17" s="41">
        <v>78.5</v>
      </c>
      <c r="K17" s="34">
        <f t="shared" si="0"/>
        <v>23.41</v>
      </c>
      <c r="L17" s="34">
        <f t="shared" si="1"/>
        <v>31.26</v>
      </c>
      <c r="M17" s="34">
        <f t="shared" si="2"/>
        <v>23.83</v>
      </c>
      <c r="N17" s="35">
        <v>15</v>
      </c>
      <c r="O17" s="25"/>
    </row>
    <row r="18" spans="1:15" s="58" customFormat="1" ht="15">
      <c r="A18" s="35">
        <v>17</v>
      </c>
      <c r="B18" s="23">
        <v>11</v>
      </c>
      <c r="C18" s="23">
        <v>292455</v>
      </c>
      <c r="D18" s="23" t="s">
        <v>267</v>
      </c>
      <c r="E18" s="23">
        <v>1982</v>
      </c>
      <c r="F18" s="23" t="s">
        <v>10</v>
      </c>
      <c r="G18" s="23" t="s">
        <v>503</v>
      </c>
      <c r="H18" s="39">
        <v>23.42</v>
      </c>
      <c r="I18" s="40">
        <v>54.31</v>
      </c>
      <c r="J18" s="41">
        <v>78.69</v>
      </c>
      <c r="K18" s="34">
        <f t="shared" si="0"/>
        <v>23.42</v>
      </c>
      <c r="L18" s="34">
        <f t="shared" si="1"/>
        <v>30.89</v>
      </c>
      <c r="M18" s="34">
        <f t="shared" si="2"/>
        <v>24.379999999999995</v>
      </c>
      <c r="N18" s="35">
        <v>14</v>
      </c>
      <c r="O18" s="25"/>
    </row>
    <row r="19" spans="1:15" s="58" customFormat="1" ht="15">
      <c r="A19" s="35">
        <v>18</v>
      </c>
      <c r="B19" s="23">
        <v>12</v>
      </c>
      <c r="C19" s="23">
        <v>51005</v>
      </c>
      <c r="D19" s="23" t="s">
        <v>301</v>
      </c>
      <c r="E19" s="23">
        <v>1983</v>
      </c>
      <c r="F19" s="23" t="s">
        <v>5</v>
      </c>
      <c r="G19" s="23" t="s">
        <v>503</v>
      </c>
      <c r="H19" s="39">
        <v>23.22</v>
      </c>
      <c r="I19" s="40">
        <v>53.83</v>
      </c>
      <c r="J19" s="41">
        <v>78.7</v>
      </c>
      <c r="K19" s="34">
        <f t="shared" si="0"/>
        <v>23.22</v>
      </c>
      <c r="L19" s="34">
        <f t="shared" si="1"/>
        <v>30.61</v>
      </c>
      <c r="M19" s="34">
        <f t="shared" si="2"/>
        <v>24.870000000000005</v>
      </c>
      <c r="N19" s="35">
        <v>13</v>
      </c>
      <c r="O19" s="25"/>
    </row>
    <row r="20" spans="1:15" s="58" customFormat="1" ht="15">
      <c r="A20" s="35">
        <v>19</v>
      </c>
      <c r="B20" s="23">
        <v>24</v>
      </c>
      <c r="C20" s="23">
        <v>560406</v>
      </c>
      <c r="D20" s="33" t="s">
        <v>345</v>
      </c>
      <c r="E20" s="23">
        <v>1980</v>
      </c>
      <c r="F20" s="23" t="s">
        <v>14</v>
      </c>
      <c r="G20" s="23" t="s">
        <v>507</v>
      </c>
      <c r="H20" s="39">
        <v>23.58</v>
      </c>
      <c r="I20" s="40">
        <v>54.61</v>
      </c>
      <c r="J20" s="41">
        <v>78.73</v>
      </c>
      <c r="K20" s="34">
        <f t="shared" si="0"/>
        <v>23.58</v>
      </c>
      <c r="L20" s="34">
        <f t="shared" si="1"/>
        <v>31.03</v>
      </c>
      <c r="M20" s="34">
        <f t="shared" si="2"/>
        <v>24.120000000000005</v>
      </c>
      <c r="N20" s="35">
        <v>12</v>
      </c>
      <c r="O20" s="25"/>
    </row>
    <row r="21" spans="1:15" s="58" customFormat="1" ht="15">
      <c r="A21" s="35">
        <v>20</v>
      </c>
      <c r="B21" s="23">
        <v>6</v>
      </c>
      <c r="C21" s="23">
        <v>421483</v>
      </c>
      <c r="D21" s="33" t="s">
        <v>202</v>
      </c>
      <c r="E21" s="23">
        <v>1985</v>
      </c>
      <c r="F21" s="23" t="s">
        <v>15</v>
      </c>
      <c r="G21" s="23" t="s">
        <v>504</v>
      </c>
      <c r="H21" s="39">
        <v>23.33</v>
      </c>
      <c r="I21" s="40">
        <v>54.53</v>
      </c>
      <c r="J21" s="41">
        <v>78.93</v>
      </c>
      <c r="K21" s="34">
        <f t="shared" si="0"/>
        <v>23.33</v>
      </c>
      <c r="L21" s="34">
        <f t="shared" si="1"/>
        <v>31.200000000000003</v>
      </c>
      <c r="M21" s="34">
        <f t="shared" si="2"/>
        <v>24.400000000000006</v>
      </c>
      <c r="N21" s="35">
        <v>11</v>
      </c>
      <c r="O21" s="25"/>
    </row>
    <row r="22" spans="1:15" s="58" customFormat="1" ht="15">
      <c r="A22" s="35">
        <v>21</v>
      </c>
      <c r="B22" s="23">
        <v>2</v>
      </c>
      <c r="C22" s="23">
        <v>560447</v>
      </c>
      <c r="D22" s="33" t="s">
        <v>347</v>
      </c>
      <c r="E22" s="23">
        <v>1981</v>
      </c>
      <c r="F22" s="23" t="s">
        <v>14</v>
      </c>
      <c r="G22" s="23" t="s">
        <v>507</v>
      </c>
      <c r="H22" s="39">
        <v>23.5</v>
      </c>
      <c r="I22" s="40">
        <v>54.67</v>
      </c>
      <c r="J22" s="41">
        <v>78.95</v>
      </c>
      <c r="K22" s="34">
        <f t="shared" si="0"/>
        <v>23.5</v>
      </c>
      <c r="L22" s="34">
        <f t="shared" si="1"/>
        <v>31.17</v>
      </c>
      <c r="M22" s="34">
        <f t="shared" si="2"/>
        <v>24.28</v>
      </c>
      <c r="N22" s="35">
        <v>10</v>
      </c>
      <c r="O22" s="25"/>
    </row>
    <row r="23" spans="1:15" s="58" customFormat="1" ht="15">
      <c r="A23" s="35">
        <v>22</v>
      </c>
      <c r="B23" s="23">
        <v>28</v>
      </c>
      <c r="C23" s="23">
        <v>534562</v>
      </c>
      <c r="D23" s="33" t="s">
        <v>185</v>
      </c>
      <c r="E23" s="23">
        <v>1984</v>
      </c>
      <c r="F23" s="23" t="s">
        <v>11</v>
      </c>
      <c r="G23" s="23" t="s">
        <v>504</v>
      </c>
      <c r="H23" s="39">
        <v>23.5</v>
      </c>
      <c r="I23" s="40">
        <v>54.28</v>
      </c>
      <c r="J23" s="41">
        <v>79.07</v>
      </c>
      <c r="K23" s="34">
        <f t="shared" si="0"/>
        <v>23.5</v>
      </c>
      <c r="L23" s="34">
        <f t="shared" si="1"/>
        <v>30.78</v>
      </c>
      <c r="M23" s="34">
        <f t="shared" si="2"/>
        <v>24.789999999999992</v>
      </c>
      <c r="N23" s="35">
        <v>9</v>
      </c>
      <c r="O23" s="25"/>
    </row>
    <row r="24" spans="1:15" s="58" customFormat="1" ht="15">
      <c r="A24" s="35">
        <v>23</v>
      </c>
      <c r="B24" s="23">
        <v>47</v>
      </c>
      <c r="C24" s="23">
        <v>294911</v>
      </c>
      <c r="D24" s="23" t="s">
        <v>297</v>
      </c>
      <c r="E24" s="23">
        <v>1988</v>
      </c>
      <c r="F24" s="23" t="s">
        <v>10</v>
      </c>
      <c r="G24" s="23" t="s">
        <v>503</v>
      </c>
      <c r="H24" s="39">
        <v>23.57</v>
      </c>
      <c r="I24" s="40">
        <v>54.48</v>
      </c>
      <c r="J24" s="41">
        <v>79.21</v>
      </c>
      <c r="K24" s="34">
        <f t="shared" si="0"/>
        <v>23.57</v>
      </c>
      <c r="L24" s="34">
        <f t="shared" si="1"/>
        <v>30.909999999999997</v>
      </c>
      <c r="M24" s="34">
        <f t="shared" si="2"/>
        <v>24.729999999999997</v>
      </c>
      <c r="N24" s="35">
        <v>8</v>
      </c>
      <c r="O24" s="25"/>
    </row>
    <row r="25" spans="1:15" s="58" customFormat="1" ht="15">
      <c r="A25" s="35">
        <v>24</v>
      </c>
      <c r="B25" s="23">
        <v>33</v>
      </c>
      <c r="C25" s="23">
        <v>510498</v>
      </c>
      <c r="D25" s="33" t="s">
        <v>449</v>
      </c>
      <c r="E25" s="23">
        <v>1981</v>
      </c>
      <c r="F25" s="23" t="s">
        <v>8</v>
      </c>
      <c r="G25" s="23" t="s">
        <v>574</v>
      </c>
      <c r="H25" s="39">
        <v>23.65</v>
      </c>
      <c r="I25" s="40">
        <v>54.62</v>
      </c>
      <c r="J25" s="41">
        <v>79.24</v>
      </c>
      <c r="K25" s="34">
        <f t="shared" si="0"/>
        <v>23.65</v>
      </c>
      <c r="L25" s="34">
        <f t="shared" si="1"/>
        <v>30.97</v>
      </c>
      <c r="M25" s="34">
        <f t="shared" si="2"/>
        <v>24.619999999999997</v>
      </c>
      <c r="N25" s="35">
        <v>7</v>
      </c>
      <c r="O25" s="25"/>
    </row>
    <row r="26" spans="1:15" s="58" customFormat="1" ht="15">
      <c r="A26" s="35">
        <v>25</v>
      </c>
      <c r="B26" s="23">
        <v>16</v>
      </c>
      <c r="C26" s="23">
        <v>511313</v>
      </c>
      <c r="D26" s="23" t="s">
        <v>281</v>
      </c>
      <c r="E26" s="23">
        <v>1986</v>
      </c>
      <c r="F26" s="23" t="s">
        <v>8</v>
      </c>
      <c r="G26" s="23" t="s">
        <v>503</v>
      </c>
      <c r="H26" s="39">
        <v>23.36</v>
      </c>
      <c r="I26" s="40">
        <v>54.02</v>
      </c>
      <c r="J26" s="41">
        <v>79.37</v>
      </c>
      <c r="K26" s="34">
        <f t="shared" si="0"/>
        <v>23.36</v>
      </c>
      <c r="L26" s="34">
        <f t="shared" si="1"/>
        <v>30.660000000000004</v>
      </c>
      <c r="M26" s="34">
        <f t="shared" si="2"/>
        <v>25.35</v>
      </c>
      <c r="N26" s="35">
        <v>6</v>
      </c>
      <c r="O26" s="25"/>
    </row>
    <row r="27" spans="1:15" s="58" customFormat="1" ht="15">
      <c r="A27" s="35">
        <v>26</v>
      </c>
      <c r="B27" s="23">
        <v>36</v>
      </c>
      <c r="C27" s="23">
        <v>51327</v>
      </c>
      <c r="D27" s="23" t="s">
        <v>300</v>
      </c>
      <c r="E27" s="23">
        <v>1987</v>
      </c>
      <c r="F27" s="23" t="s">
        <v>5</v>
      </c>
      <c r="G27" s="23" t="s">
        <v>503</v>
      </c>
      <c r="H27" s="39">
        <v>23.87</v>
      </c>
      <c r="I27" s="40">
        <v>54.56</v>
      </c>
      <c r="J27" s="41">
        <v>79.38</v>
      </c>
      <c r="K27" s="34">
        <f t="shared" si="0"/>
        <v>23.87</v>
      </c>
      <c r="L27" s="34">
        <f t="shared" si="1"/>
        <v>30.69</v>
      </c>
      <c r="M27" s="34">
        <f t="shared" si="2"/>
        <v>24.819999999999993</v>
      </c>
      <c r="N27" s="35">
        <v>5</v>
      </c>
      <c r="O27" s="25"/>
    </row>
    <row r="28" spans="1:14" s="58" customFormat="1" ht="15">
      <c r="A28" s="35">
        <v>27</v>
      </c>
      <c r="B28" s="23">
        <v>44</v>
      </c>
      <c r="C28" s="23">
        <v>291459</v>
      </c>
      <c r="D28" s="23" t="s">
        <v>295</v>
      </c>
      <c r="E28" s="23">
        <v>1989</v>
      </c>
      <c r="F28" s="23" t="s">
        <v>10</v>
      </c>
      <c r="G28" s="23" t="s">
        <v>570</v>
      </c>
      <c r="H28" s="39">
        <v>23.32</v>
      </c>
      <c r="I28" s="40">
        <v>54.38</v>
      </c>
      <c r="J28" s="41">
        <v>79.39</v>
      </c>
      <c r="K28" s="34">
        <f t="shared" si="0"/>
        <v>23.32</v>
      </c>
      <c r="L28" s="34">
        <f t="shared" si="1"/>
        <v>31.060000000000002</v>
      </c>
      <c r="M28" s="34">
        <f t="shared" si="2"/>
        <v>25.009999999999998</v>
      </c>
      <c r="N28" s="35">
        <v>4</v>
      </c>
    </row>
    <row r="29" spans="1:14" s="58" customFormat="1" ht="15">
      <c r="A29" s="35">
        <v>28</v>
      </c>
      <c r="B29" s="23">
        <v>25</v>
      </c>
      <c r="C29" s="23">
        <v>191746</v>
      </c>
      <c r="D29" s="23" t="s">
        <v>261</v>
      </c>
      <c r="E29" s="23">
        <v>1981</v>
      </c>
      <c r="F29" s="23" t="s">
        <v>1</v>
      </c>
      <c r="G29" s="23" t="s">
        <v>504</v>
      </c>
      <c r="H29" s="39">
        <v>24.08</v>
      </c>
      <c r="I29" s="40">
        <v>54.71</v>
      </c>
      <c r="J29" s="41">
        <v>79.5</v>
      </c>
      <c r="K29" s="34">
        <f t="shared" si="0"/>
        <v>24.08</v>
      </c>
      <c r="L29" s="34">
        <f t="shared" si="1"/>
        <v>30.630000000000003</v>
      </c>
      <c r="M29" s="34">
        <f t="shared" si="2"/>
        <v>24.79</v>
      </c>
      <c r="N29" s="35">
        <v>3</v>
      </c>
    </row>
    <row r="30" spans="1:14" s="58" customFormat="1" ht="15">
      <c r="A30" s="35">
        <v>29</v>
      </c>
      <c r="B30" s="23">
        <v>14</v>
      </c>
      <c r="C30" s="23">
        <v>102899</v>
      </c>
      <c r="D30" s="23" t="s">
        <v>294</v>
      </c>
      <c r="E30" s="23">
        <v>1984</v>
      </c>
      <c r="F30" s="23" t="s">
        <v>9</v>
      </c>
      <c r="G30" s="23" t="s">
        <v>502</v>
      </c>
      <c r="H30" s="39">
        <v>24.19</v>
      </c>
      <c r="I30" s="40">
        <v>55.2</v>
      </c>
      <c r="J30" s="41">
        <v>79.88</v>
      </c>
      <c r="K30" s="34">
        <f t="shared" si="0"/>
        <v>24.19</v>
      </c>
      <c r="L30" s="34">
        <f t="shared" si="1"/>
        <v>31.01</v>
      </c>
      <c r="M30" s="34">
        <f t="shared" si="2"/>
        <v>24.679999999999993</v>
      </c>
      <c r="N30" s="35">
        <v>2</v>
      </c>
    </row>
    <row r="31" spans="1:14" s="58" customFormat="1" ht="15">
      <c r="A31" s="35">
        <v>30</v>
      </c>
      <c r="B31" s="23">
        <v>50</v>
      </c>
      <c r="C31" s="23">
        <v>510767</v>
      </c>
      <c r="D31" s="23" t="s">
        <v>277</v>
      </c>
      <c r="E31" s="23">
        <v>1977</v>
      </c>
      <c r="F31" s="23" t="s">
        <v>8</v>
      </c>
      <c r="G31" s="23"/>
      <c r="H31" s="39">
        <v>24.23</v>
      </c>
      <c r="I31" s="40">
        <v>55.35</v>
      </c>
      <c r="J31" s="41">
        <v>80</v>
      </c>
      <c r="K31" s="34">
        <f t="shared" si="0"/>
        <v>24.23</v>
      </c>
      <c r="L31" s="34">
        <f t="shared" si="1"/>
        <v>31.12</v>
      </c>
      <c r="M31" s="34">
        <f t="shared" si="2"/>
        <v>24.65</v>
      </c>
      <c r="N31" s="35">
        <v>1</v>
      </c>
    </row>
    <row r="32" spans="1:14" s="58" customFormat="1" ht="15">
      <c r="A32" s="35">
        <v>31</v>
      </c>
      <c r="B32" s="23">
        <v>56</v>
      </c>
      <c r="C32" s="23">
        <v>200379</v>
      </c>
      <c r="D32" s="23" t="s">
        <v>445</v>
      </c>
      <c r="E32" s="23">
        <v>1989</v>
      </c>
      <c r="F32" s="23" t="s">
        <v>13</v>
      </c>
      <c r="G32" s="23" t="s">
        <v>503</v>
      </c>
      <c r="H32" s="39">
        <v>23.85</v>
      </c>
      <c r="I32" s="40">
        <v>55.09</v>
      </c>
      <c r="J32" s="41">
        <v>80.09</v>
      </c>
      <c r="K32" s="34">
        <f t="shared" si="0"/>
        <v>23.85</v>
      </c>
      <c r="L32" s="34">
        <f t="shared" si="1"/>
        <v>31.240000000000002</v>
      </c>
      <c r="M32" s="34">
        <f t="shared" si="2"/>
        <v>25</v>
      </c>
      <c r="N32" s="35"/>
    </row>
    <row r="33" spans="1:14" s="58" customFormat="1" ht="15">
      <c r="A33" s="35">
        <v>32</v>
      </c>
      <c r="B33" s="23">
        <v>43</v>
      </c>
      <c r="C33" s="23">
        <v>193034</v>
      </c>
      <c r="D33" s="23" t="s">
        <v>448</v>
      </c>
      <c r="E33" s="23">
        <v>1985</v>
      </c>
      <c r="F33" s="23" t="s">
        <v>1</v>
      </c>
      <c r="G33" s="23"/>
      <c r="H33" s="39">
        <v>23.88</v>
      </c>
      <c r="I33" s="40">
        <v>55.19</v>
      </c>
      <c r="J33" s="41">
        <v>80.26</v>
      </c>
      <c r="K33" s="34">
        <f t="shared" si="0"/>
        <v>23.88</v>
      </c>
      <c r="L33" s="34">
        <f t="shared" si="1"/>
        <v>31.31</v>
      </c>
      <c r="M33" s="34">
        <f t="shared" si="2"/>
        <v>25.070000000000007</v>
      </c>
      <c r="N33" s="34"/>
    </row>
    <row r="34" spans="1:14" s="58" customFormat="1" ht="15">
      <c r="A34" s="35">
        <v>33</v>
      </c>
      <c r="B34" s="23">
        <v>55</v>
      </c>
      <c r="C34" s="23">
        <v>380292</v>
      </c>
      <c r="D34" s="33" t="s">
        <v>234</v>
      </c>
      <c r="E34" s="23">
        <v>1986</v>
      </c>
      <c r="F34" s="23" t="s">
        <v>110</v>
      </c>
      <c r="G34" s="23" t="s">
        <v>503</v>
      </c>
      <c r="H34" s="39">
        <v>24.72</v>
      </c>
      <c r="I34" s="40">
        <v>55.99</v>
      </c>
      <c r="J34" s="41">
        <v>80.59</v>
      </c>
      <c r="K34" s="34">
        <f t="shared" si="0"/>
        <v>24.72</v>
      </c>
      <c r="L34" s="34">
        <f t="shared" si="1"/>
        <v>31.270000000000003</v>
      </c>
      <c r="M34" s="34">
        <f t="shared" si="2"/>
        <v>24.6</v>
      </c>
      <c r="N34" s="34"/>
    </row>
    <row r="35" spans="1:14" s="58" customFormat="1" ht="15">
      <c r="A35" s="35">
        <v>34</v>
      </c>
      <c r="B35" s="23">
        <v>60</v>
      </c>
      <c r="C35" s="23">
        <v>103271</v>
      </c>
      <c r="D35" s="23" t="s">
        <v>311</v>
      </c>
      <c r="E35" s="23">
        <v>1987</v>
      </c>
      <c r="F35" s="23" t="s">
        <v>9</v>
      </c>
      <c r="G35" s="23" t="s">
        <v>504</v>
      </c>
      <c r="H35" s="39">
        <v>24.89</v>
      </c>
      <c r="I35" s="40">
        <v>56.29</v>
      </c>
      <c r="J35" s="41">
        <v>80.64</v>
      </c>
      <c r="K35" s="34">
        <f t="shared" si="0"/>
        <v>24.89</v>
      </c>
      <c r="L35" s="34">
        <f t="shared" si="1"/>
        <v>31.4</v>
      </c>
      <c r="M35" s="34">
        <f t="shared" si="2"/>
        <v>24.35</v>
      </c>
      <c r="N35" s="34"/>
    </row>
    <row r="36" spans="1:15" s="58" customFormat="1" ht="15">
      <c r="A36" s="35">
        <v>35</v>
      </c>
      <c r="B36" s="23">
        <v>59</v>
      </c>
      <c r="C36" s="23">
        <v>534939</v>
      </c>
      <c r="D36" s="23" t="s">
        <v>268</v>
      </c>
      <c r="E36" s="23">
        <v>1985</v>
      </c>
      <c r="F36" s="23" t="s">
        <v>11</v>
      </c>
      <c r="G36" s="23" t="s">
        <v>503</v>
      </c>
      <c r="H36" s="39">
        <v>24.11</v>
      </c>
      <c r="I36" s="40">
        <v>55.29</v>
      </c>
      <c r="J36" s="41">
        <v>80.9</v>
      </c>
      <c r="K36" s="34">
        <f t="shared" si="0"/>
        <v>24.11</v>
      </c>
      <c r="L36" s="34">
        <f t="shared" si="1"/>
        <v>31.18</v>
      </c>
      <c r="M36" s="34">
        <f t="shared" si="2"/>
        <v>25.610000000000007</v>
      </c>
      <c r="N36" s="34"/>
      <c r="O36" s="25"/>
    </row>
    <row r="37" spans="1:14" s="58" customFormat="1" ht="15">
      <c r="A37" s="35">
        <v>36</v>
      </c>
      <c r="B37" s="23">
        <v>45</v>
      </c>
      <c r="C37" s="23">
        <v>100558</v>
      </c>
      <c r="D37" s="33" t="s">
        <v>259</v>
      </c>
      <c r="E37" s="23">
        <v>1989</v>
      </c>
      <c r="F37" s="23" t="s">
        <v>9</v>
      </c>
      <c r="G37" s="23" t="s">
        <v>504</v>
      </c>
      <c r="H37" s="39">
        <v>24.66</v>
      </c>
      <c r="I37" s="40">
        <v>56.6</v>
      </c>
      <c r="J37" s="41">
        <v>81.63</v>
      </c>
      <c r="K37" s="34">
        <f t="shared" si="0"/>
        <v>24.66</v>
      </c>
      <c r="L37" s="34">
        <f t="shared" si="1"/>
        <v>31.94</v>
      </c>
      <c r="M37" s="34">
        <f t="shared" si="2"/>
        <v>25.029999999999994</v>
      </c>
      <c r="N37" s="34"/>
    </row>
    <row r="38" spans="1:14" s="58" customFormat="1" ht="15">
      <c r="A38" s="35">
        <v>37</v>
      </c>
      <c r="B38" s="23">
        <v>54</v>
      </c>
      <c r="C38" s="23">
        <v>191964</v>
      </c>
      <c r="D38" s="23" t="s">
        <v>299</v>
      </c>
      <c r="E38" s="23">
        <v>1982</v>
      </c>
      <c r="F38" s="23" t="s">
        <v>1</v>
      </c>
      <c r="G38" s="23" t="s">
        <v>506</v>
      </c>
      <c r="H38" s="39">
        <v>24.64</v>
      </c>
      <c r="I38" s="40">
        <v>56.07</v>
      </c>
      <c r="J38" s="41">
        <v>81.7</v>
      </c>
      <c r="K38" s="34">
        <f t="shared" si="0"/>
        <v>24.64</v>
      </c>
      <c r="L38" s="34">
        <f t="shared" si="1"/>
        <v>31.43</v>
      </c>
      <c r="M38" s="34">
        <f t="shared" si="2"/>
        <v>25.630000000000003</v>
      </c>
      <c r="N38" s="34"/>
    </row>
    <row r="39" spans="1:14" s="58" customFormat="1" ht="15">
      <c r="A39" s="35" t="s">
        <v>333</v>
      </c>
      <c r="B39" s="23">
        <v>5</v>
      </c>
      <c r="C39" s="23">
        <v>50753</v>
      </c>
      <c r="D39" s="23" t="s">
        <v>286</v>
      </c>
      <c r="E39" s="23">
        <v>1980</v>
      </c>
      <c r="F39" s="23" t="s">
        <v>5</v>
      </c>
      <c r="G39" s="23" t="s">
        <v>506</v>
      </c>
      <c r="H39" s="39">
        <v>23.47</v>
      </c>
      <c r="I39" s="40">
        <v>53.82</v>
      </c>
      <c r="J39" s="41" t="s">
        <v>597</v>
      </c>
      <c r="K39" s="34">
        <f t="shared" si="0"/>
        <v>23.47</v>
      </c>
      <c r="L39" s="34">
        <f>+I39-H39</f>
        <v>30.35</v>
      </c>
      <c r="M39" s="34"/>
      <c r="N39" s="34"/>
    </row>
    <row r="40" spans="1:14" s="58" customFormat="1" ht="15">
      <c r="A40" s="35" t="s">
        <v>333</v>
      </c>
      <c r="B40" s="23">
        <v>17</v>
      </c>
      <c r="C40" s="23">
        <v>50041</v>
      </c>
      <c r="D40" s="23" t="s">
        <v>313</v>
      </c>
      <c r="E40" s="23">
        <v>1975</v>
      </c>
      <c r="F40" s="23" t="s">
        <v>5</v>
      </c>
      <c r="G40" s="23" t="s">
        <v>503</v>
      </c>
      <c r="H40" s="39">
        <v>24.13</v>
      </c>
      <c r="I40" s="40">
        <v>54.62</v>
      </c>
      <c r="J40" s="41" t="s">
        <v>597</v>
      </c>
      <c r="K40" s="34">
        <f t="shared" si="0"/>
        <v>24.13</v>
      </c>
      <c r="L40" s="34">
        <f>+I40-H40</f>
        <v>30.49</v>
      </c>
      <c r="M40" s="34"/>
      <c r="N40" s="34"/>
    </row>
    <row r="41" spans="1:14" s="58" customFormat="1" ht="15">
      <c r="A41" s="35" t="s">
        <v>333</v>
      </c>
      <c r="B41" s="23">
        <v>20</v>
      </c>
      <c r="C41" s="23">
        <v>50625</v>
      </c>
      <c r="D41" s="33" t="s">
        <v>174</v>
      </c>
      <c r="E41" s="23">
        <v>1978</v>
      </c>
      <c r="F41" s="23" t="s">
        <v>5</v>
      </c>
      <c r="G41" s="23" t="s">
        <v>503</v>
      </c>
      <c r="H41" s="39">
        <v>23.2</v>
      </c>
      <c r="I41" s="40">
        <v>54.07</v>
      </c>
      <c r="J41" s="41" t="s">
        <v>597</v>
      </c>
      <c r="K41" s="34">
        <f t="shared" si="0"/>
        <v>23.2</v>
      </c>
      <c r="L41" s="34">
        <f>+I41-H41</f>
        <v>30.87</v>
      </c>
      <c r="M41" s="34"/>
      <c r="N41" s="34"/>
    </row>
    <row r="42" spans="1:14" s="58" customFormat="1" ht="15">
      <c r="A42" s="35" t="s">
        <v>333</v>
      </c>
      <c r="B42" s="23">
        <v>23</v>
      </c>
      <c r="C42" s="23">
        <v>290998</v>
      </c>
      <c r="D42" s="23" t="s">
        <v>304</v>
      </c>
      <c r="E42" s="23">
        <v>1980</v>
      </c>
      <c r="F42" s="23" t="s">
        <v>10</v>
      </c>
      <c r="G42" s="23" t="s">
        <v>504</v>
      </c>
      <c r="H42" s="39">
        <v>23.42</v>
      </c>
      <c r="I42" s="40">
        <v>54.42</v>
      </c>
      <c r="J42" s="41" t="s">
        <v>597</v>
      </c>
      <c r="K42" s="34">
        <f t="shared" si="0"/>
        <v>23.42</v>
      </c>
      <c r="L42" s="34">
        <f>+I42-H42</f>
        <v>31</v>
      </c>
      <c r="M42" s="34"/>
      <c r="N42" s="34"/>
    </row>
    <row r="43" spans="1:14" s="58" customFormat="1" ht="15">
      <c r="A43" s="35" t="s">
        <v>333</v>
      </c>
      <c r="B43" s="23">
        <v>26</v>
      </c>
      <c r="C43" s="23">
        <v>560332</v>
      </c>
      <c r="D43" s="23" t="s">
        <v>282</v>
      </c>
      <c r="E43" s="23">
        <v>1978</v>
      </c>
      <c r="F43" s="23" t="s">
        <v>14</v>
      </c>
      <c r="G43" s="23" t="s">
        <v>574</v>
      </c>
      <c r="H43" s="39"/>
      <c r="I43" s="40"/>
      <c r="J43" s="41" t="s">
        <v>597</v>
      </c>
      <c r="K43" s="34"/>
      <c r="L43" s="34"/>
      <c r="M43" s="34"/>
      <c r="N43" s="34"/>
    </row>
    <row r="44" spans="1:14" s="58" customFormat="1" ht="15">
      <c r="A44" s="35" t="s">
        <v>333</v>
      </c>
      <c r="B44" s="23">
        <v>30</v>
      </c>
      <c r="C44" s="23">
        <v>511139</v>
      </c>
      <c r="D44" s="23" t="s">
        <v>287</v>
      </c>
      <c r="E44" s="23">
        <v>1984</v>
      </c>
      <c r="F44" s="23" t="s">
        <v>8</v>
      </c>
      <c r="G44" s="23" t="s">
        <v>506</v>
      </c>
      <c r="H44" s="39">
        <v>24.3</v>
      </c>
      <c r="I44" s="40">
        <v>54.91</v>
      </c>
      <c r="J44" s="41" t="s">
        <v>597</v>
      </c>
      <c r="K44" s="34">
        <f>+H44</f>
        <v>24.3</v>
      </c>
      <c r="L44" s="34">
        <f>+I44-H44</f>
        <v>30.609999999999996</v>
      </c>
      <c r="M44" s="34"/>
      <c r="N44" s="34"/>
    </row>
    <row r="45" spans="1:14" s="58" customFormat="1" ht="15">
      <c r="A45" s="35" t="s">
        <v>333</v>
      </c>
      <c r="B45" s="23">
        <v>31</v>
      </c>
      <c r="C45" s="23">
        <v>511352</v>
      </c>
      <c r="D45" s="23" t="s">
        <v>312</v>
      </c>
      <c r="E45" s="23">
        <v>1986</v>
      </c>
      <c r="F45" s="23" t="s">
        <v>8</v>
      </c>
      <c r="G45" s="23" t="s">
        <v>506</v>
      </c>
      <c r="H45" s="39">
        <v>24.96</v>
      </c>
      <c r="I45" s="40"/>
      <c r="J45" s="41" t="s">
        <v>597</v>
      </c>
      <c r="K45" s="34">
        <f>+H45</f>
        <v>24.96</v>
      </c>
      <c r="L45" s="34"/>
      <c r="M45" s="34"/>
      <c r="N45" s="34"/>
    </row>
    <row r="46" spans="1:14" s="58" customFormat="1" ht="15">
      <c r="A46" s="35" t="s">
        <v>333</v>
      </c>
      <c r="B46" s="23">
        <v>32</v>
      </c>
      <c r="C46" s="23">
        <v>561085</v>
      </c>
      <c r="D46" s="33" t="s">
        <v>349</v>
      </c>
      <c r="E46" s="23">
        <v>1986</v>
      </c>
      <c r="F46" s="23" t="s">
        <v>14</v>
      </c>
      <c r="G46" s="23" t="s">
        <v>507</v>
      </c>
      <c r="H46" s="39">
        <v>24.11</v>
      </c>
      <c r="I46" s="40"/>
      <c r="J46" s="41" t="s">
        <v>597</v>
      </c>
      <c r="K46" s="34">
        <f>+H46</f>
        <v>24.11</v>
      </c>
      <c r="L46" s="34"/>
      <c r="M46" s="34"/>
      <c r="N46" s="34"/>
    </row>
    <row r="47" spans="1:15" s="58" customFormat="1" ht="15">
      <c r="A47" s="35" t="s">
        <v>333</v>
      </c>
      <c r="B47" s="23">
        <v>35</v>
      </c>
      <c r="C47" s="23">
        <v>293550</v>
      </c>
      <c r="D47" s="23" t="s">
        <v>290</v>
      </c>
      <c r="E47" s="23">
        <v>1985</v>
      </c>
      <c r="F47" s="23" t="s">
        <v>10</v>
      </c>
      <c r="G47" s="23" t="s">
        <v>502</v>
      </c>
      <c r="H47" s="39"/>
      <c r="I47" s="40"/>
      <c r="J47" s="41" t="s">
        <v>597</v>
      </c>
      <c r="K47" s="34"/>
      <c r="L47" s="34"/>
      <c r="M47" s="34"/>
      <c r="N47" s="34"/>
      <c r="O47" s="25"/>
    </row>
    <row r="48" spans="1:15" s="58" customFormat="1" ht="15">
      <c r="A48" s="35" t="s">
        <v>333</v>
      </c>
      <c r="B48" s="23">
        <v>37</v>
      </c>
      <c r="C48" s="23">
        <v>292291</v>
      </c>
      <c r="D48" s="23" t="s">
        <v>309</v>
      </c>
      <c r="E48" s="23">
        <v>1981</v>
      </c>
      <c r="F48" s="23" t="s">
        <v>10</v>
      </c>
      <c r="G48" s="23" t="s">
        <v>505</v>
      </c>
      <c r="H48" s="39">
        <v>23.41</v>
      </c>
      <c r="I48" s="40">
        <v>54.79</v>
      </c>
      <c r="J48" s="41" t="s">
        <v>597</v>
      </c>
      <c r="K48" s="34">
        <f>+H48</f>
        <v>23.41</v>
      </c>
      <c r="L48" s="34">
        <f>+I48-H48</f>
        <v>31.38</v>
      </c>
      <c r="M48" s="34"/>
      <c r="N48" s="34"/>
      <c r="O48" s="25"/>
    </row>
    <row r="49" spans="1:14" s="58" customFormat="1" ht="15">
      <c r="A49" s="35" t="s">
        <v>333</v>
      </c>
      <c r="B49" s="23">
        <v>38</v>
      </c>
      <c r="C49" s="23">
        <v>561087</v>
      </c>
      <c r="D49" s="23" t="s">
        <v>289</v>
      </c>
      <c r="E49" s="23">
        <v>1986</v>
      </c>
      <c r="F49" s="23" t="s">
        <v>14</v>
      </c>
      <c r="G49" s="23" t="s">
        <v>507</v>
      </c>
      <c r="H49" s="39"/>
      <c r="I49" s="40"/>
      <c r="J49" s="41" t="s">
        <v>597</v>
      </c>
      <c r="K49" s="34"/>
      <c r="L49" s="34"/>
      <c r="M49" s="34"/>
      <c r="N49" s="34"/>
    </row>
    <row r="50" spans="1:14" s="58" customFormat="1" ht="15">
      <c r="A50" s="35" t="s">
        <v>333</v>
      </c>
      <c r="B50" s="23">
        <v>39</v>
      </c>
      <c r="C50" s="23">
        <v>150421</v>
      </c>
      <c r="D50" s="23" t="s">
        <v>315</v>
      </c>
      <c r="E50" s="23">
        <v>1980</v>
      </c>
      <c r="F50" s="23" t="s">
        <v>4</v>
      </c>
      <c r="G50" s="23" t="s">
        <v>504</v>
      </c>
      <c r="H50" s="39"/>
      <c r="I50" s="40"/>
      <c r="J50" s="41" t="s">
        <v>597</v>
      </c>
      <c r="K50" s="34"/>
      <c r="L50" s="34"/>
      <c r="M50" s="34"/>
      <c r="N50" s="34"/>
    </row>
    <row r="51" spans="1:15" s="58" customFormat="1" ht="15">
      <c r="A51" s="35" t="s">
        <v>333</v>
      </c>
      <c r="B51" s="23">
        <v>40</v>
      </c>
      <c r="C51" s="23">
        <v>530874</v>
      </c>
      <c r="D51" s="23" t="s">
        <v>270</v>
      </c>
      <c r="E51" s="23">
        <v>1988</v>
      </c>
      <c r="F51" s="23" t="s">
        <v>11</v>
      </c>
      <c r="G51" s="23" t="s">
        <v>503</v>
      </c>
      <c r="H51" s="39">
        <v>23.81</v>
      </c>
      <c r="I51" s="40"/>
      <c r="J51" s="41" t="s">
        <v>597</v>
      </c>
      <c r="K51" s="34">
        <f>+H51</f>
        <v>23.81</v>
      </c>
      <c r="L51" s="34"/>
      <c r="M51" s="34"/>
      <c r="N51" s="34"/>
      <c r="O51" s="25"/>
    </row>
    <row r="52" spans="1:14" s="58" customFormat="1" ht="15">
      <c r="A52" s="35" t="s">
        <v>333</v>
      </c>
      <c r="B52" s="23">
        <v>41</v>
      </c>
      <c r="C52" s="23">
        <v>51007</v>
      </c>
      <c r="D52" s="23" t="s">
        <v>401</v>
      </c>
      <c r="E52" s="23">
        <v>1983</v>
      </c>
      <c r="F52" s="23" t="s">
        <v>5</v>
      </c>
      <c r="G52" s="23" t="s">
        <v>503</v>
      </c>
      <c r="H52" s="39">
        <v>23.89</v>
      </c>
      <c r="I52" s="40"/>
      <c r="J52" s="41" t="s">
        <v>597</v>
      </c>
      <c r="K52" s="34">
        <f>+H52</f>
        <v>23.89</v>
      </c>
      <c r="L52" s="34"/>
      <c r="M52" s="34"/>
      <c r="N52" s="34"/>
    </row>
    <row r="53" spans="1:14" s="58" customFormat="1" ht="15">
      <c r="A53" s="35" t="s">
        <v>333</v>
      </c>
      <c r="B53" s="23">
        <v>46</v>
      </c>
      <c r="C53" s="23">
        <v>501076</v>
      </c>
      <c r="D53" s="23" t="s">
        <v>292</v>
      </c>
      <c r="E53" s="23">
        <v>1984</v>
      </c>
      <c r="F53" s="23" t="s">
        <v>3</v>
      </c>
      <c r="G53" s="23" t="s">
        <v>504</v>
      </c>
      <c r="H53" s="39">
        <v>24.05</v>
      </c>
      <c r="I53" s="40">
        <v>54.86</v>
      </c>
      <c r="J53" s="41" t="s">
        <v>597</v>
      </c>
      <c r="K53" s="34">
        <f>+H53</f>
        <v>24.05</v>
      </c>
      <c r="L53" s="34">
        <f>+I53-H53</f>
        <v>30.81</v>
      </c>
      <c r="M53" s="34"/>
      <c r="N53" s="34"/>
    </row>
    <row r="54" spans="1:14" s="58" customFormat="1" ht="15">
      <c r="A54" s="35" t="s">
        <v>333</v>
      </c>
      <c r="B54" s="23">
        <v>48</v>
      </c>
      <c r="C54" s="23">
        <v>534289</v>
      </c>
      <c r="D54" s="33" t="s">
        <v>352</v>
      </c>
      <c r="E54" s="23">
        <v>1983</v>
      </c>
      <c r="F54" s="23" t="s">
        <v>11</v>
      </c>
      <c r="G54" s="23"/>
      <c r="H54" s="39">
        <v>24.57</v>
      </c>
      <c r="I54" s="40">
        <v>56.87</v>
      </c>
      <c r="J54" s="41" t="s">
        <v>597</v>
      </c>
      <c r="K54" s="34">
        <f>+H54</f>
        <v>24.57</v>
      </c>
      <c r="L54" s="34">
        <f>+I54-H54</f>
        <v>32.3</v>
      </c>
      <c r="M54" s="34"/>
      <c r="N54" s="34"/>
    </row>
    <row r="55" spans="1:14" s="58" customFormat="1" ht="15">
      <c r="A55" s="35" t="s">
        <v>333</v>
      </c>
      <c r="B55" s="23">
        <v>49</v>
      </c>
      <c r="C55" s="23">
        <v>511529</v>
      </c>
      <c r="D55" s="23" t="s">
        <v>271</v>
      </c>
      <c r="E55" s="23">
        <v>1988</v>
      </c>
      <c r="F55" s="23" t="s">
        <v>8</v>
      </c>
      <c r="G55" s="23" t="s">
        <v>570</v>
      </c>
      <c r="H55" s="39" t="s">
        <v>333</v>
      </c>
      <c r="I55" s="40"/>
      <c r="J55" s="41" t="s">
        <v>597</v>
      </c>
      <c r="K55" s="34"/>
      <c r="L55" s="34"/>
      <c r="M55" s="34"/>
      <c r="N55" s="34"/>
    </row>
    <row r="56" spans="1:14" s="58" customFormat="1" ht="15">
      <c r="A56" s="35" t="s">
        <v>333</v>
      </c>
      <c r="B56" s="23">
        <v>51</v>
      </c>
      <c r="C56" s="23">
        <v>533866</v>
      </c>
      <c r="D56" s="23" t="s">
        <v>291</v>
      </c>
      <c r="E56" s="23">
        <v>1982</v>
      </c>
      <c r="F56" s="23" t="s">
        <v>11</v>
      </c>
      <c r="G56" s="23" t="s">
        <v>505</v>
      </c>
      <c r="H56" s="39"/>
      <c r="I56" s="40"/>
      <c r="J56" s="41" t="s">
        <v>597</v>
      </c>
      <c r="K56" s="34"/>
      <c r="L56" s="34"/>
      <c r="M56" s="34"/>
      <c r="N56" s="34"/>
    </row>
    <row r="57" spans="1:14" s="58" customFormat="1" ht="15">
      <c r="A57" s="35" t="s">
        <v>333</v>
      </c>
      <c r="B57" s="23">
        <v>52</v>
      </c>
      <c r="C57" s="23">
        <v>201811</v>
      </c>
      <c r="D57" s="33" t="s">
        <v>353</v>
      </c>
      <c r="E57" s="23">
        <v>1985</v>
      </c>
      <c r="F57" s="23" t="s">
        <v>13</v>
      </c>
      <c r="G57" s="23" t="s">
        <v>504</v>
      </c>
      <c r="H57" s="39"/>
      <c r="I57" s="40"/>
      <c r="J57" s="41" t="s">
        <v>597</v>
      </c>
      <c r="K57" s="34"/>
      <c r="L57" s="34"/>
      <c r="M57" s="34"/>
      <c r="N57" s="34"/>
    </row>
    <row r="58" spans="1:14" s="58" customFormat="1" ht="15">
      <c r="A58" s="35" t="s">
        <v>333</v>
      </c>
      <c r="B58" s="23">
        <v>53</v>
      </c>
      <c r="C58" s="23">
        <v>910004</v>
      </c>
      <c r="D58" s="23" t="s">
        <v>446</v>
      </c>
      <c r="E58" s="23">
        <v>1980</v>
      </c>
      <c r="F58" s="23" t="s">
        <v>165</v>
      </c>
      <c r="G58" s="23"/>
      <c r="H58" s="39">
        <v>23.54</v>
      </c>
      <c r="I58" s="40">
        <v>55.05</v>
      </c>
      <c r="J58" s="41" t="s">
        <v>597</v>
      </c>
      <c r="K58" s="34">
        <f>+H58</f>
        <v>23.54</v>
      </c>
      <c r="L58" s="34">
        <f>+I58-H58</f>
        <v>31.509999999999998</v>
      </c>
      <c r="M58" s="34"/>
      <c r="N58" s="34"/>
    </row>
    <row r="59" spans="1:14" s="58" customFormat="1" ht="15">
      <c r="A59" s="35" t="s">
        <v>333</v>
      </c>
      <c r="B59" s="23">
        <v>57</v>
      </c>
      <c r="C59" s="23">
        <v>294277</v>
      </c>
      <c r="D59" s="23" t="s">
        <v>285</v>
      </c>
      <c r="E59" s="23">
        <v>1987</v>
      </c>
      <c r="F59" s="23" t="s">
        <v>10</v>
      </c>
      <c r="G59" s="23" t="s">
        <v>570</v>
      </c>
      <c r="H59" s="39"/>
      <c r="I59" s="40"/>
      <c r="J59" s="41" t="s">
        <v>597</v>
      </c>
      <c r="K59" s="34"/>
      <c r="L59" s="34"/>
      <c r="M59" s="34"/>
      <c r="N59" s="34"/>
    </row>
    <row r="60" spans="1:14" s="58" customFormat="1" ht="15">
      <c r="A60" s="35" t="s">
        <v>333</v>
      </c>
      <c r="B60" s="23">
        <v>58</v>
      </c>
      <c r="C60" s="23">
        <v>191740</v>
      </c>
      <c r="D60" s="23" t="s">
        <v>258</v>
      </c>
      <c r="E60" s="23">
        <v>1981</v>
      </c>
      <c r="F60" s="23" t="s">
        <v>1</v>
      </c>
      <c r="G60" s="23" t="s">
        <v>504</v>
      </c>
      <c r="H60" s="39">
        <v>23.64</v>
      </c>
      <c r="I60" s="40"/>
      <c r="J60" s="41" t="s">
        <v>597</v>
      </c>
      <c r="K60" s="34">
        <f>+H60</f>
        <v>23.64</v>
      </c>
      <c r="L60" s="34"/>
      <c r="M60" s="34"/>
      <c r="N60" s="34"/>
    </row>
    <row r="61" spans="1:14" s="58" customFormat="1" ht="15">
      <c r="A61" s="35" t="s">
        <v>333</v>
      </c>
      <c r="B61" s="23">
        <v>62</v>
      </c>
      <c r="C61" s="23">
        <v>380298</v>
      </c>
      <c r="D61" s="23" t="s">
        <v>302</v>
      </c>
      <c r="E61" s="23">
        <v>1987</v>
      </c>
      <c r="F61" s="23" t="s">
        <v>110</v>
      </c>
      <c r="G61" s="23" t="s">
        <v>503</v>
      </c>
      <c r="H61" s="39"/>
      <c r="I61" s="40"/>
      <c r="J61" s="41" t="s">
        <v>597</v>
      </c>
      <c r="K61" s="34"/>
      <c r="L61" s="34"/>
      <c r="M61" s="34"/>
      <c r="N61" s="34"/>
    </row>
    <row r="62" spans="1:14" s="58" customFormat="1" ht="15">
      <c r="A62" s="35" t="s">
        <v>331</v>
      </c>
      <c r="B62" s="23">
        <v>34</v>
      </c>
      <c r="C62" s="23">
        <v>102271</v>
      </c>
      <c r="D62" s="23" t="s">
        <v>278</v>
      </c>
      <c r="E62" s="23">
        <v>1981</v>
      </c>
      <c r="F62" s="23" t="s">
        <v>9</v>
      </c>
      <c r="G62" s="23" t="s">
        <v>502</v>
      </c>
      <c r="H62" s="39"/>
      <c r="I62" s="40"/>
      <c r="J62" s="41" t="s">
        <v>598</v>
      </c>
      <c r="K62" s="34"/>
      <c r="L62" s="34"/>
      <c r="M62" s="34"/>
      <c r="N62" s="34"/>
    </row>
    <row r="63" spans="1:14" s="58" customFormat="1" ht="15">
      <c r="A63" s="35" t="s">
        <v>331</v>
      </c>
      <c r="B63" s="23">
        <v>61</v>
      </c>
      <c r="C63" s="23">
        <v>150398</v>
      </c>
      <c r="D63" s="33" t="s">
        <v>209</v>
      </c>
      <c r="E63" s="23">
        <v>1980</v>
      </c>
      <c r="F63" s="23" t="s">
        <v>4</v>
      </c>
      <c r="G63" s="23" t="s">
        <v>507</v>
      </c>
      <c r="H63" s="39"/>
      <c r="I63" s="40"/>
      <c r="J63" s="41" t="s">
        <v>598</v>
      </c>
      <c r="K63" s="34"/>
      <c r="L63" s="34"/>
      <c r="M63" s="34"/>
      <c r="N63" s="34"/>
    </row>
    <row r="64" spans="1:14" s="58" customFormat="1" ht="15">
      <c r="A64" s="25"/>
      <c r="B64" s="23"/>
      <c r="C64" s="23"/>
      <c r="D64" s="23"/>
      <c r="E64" s="23"/>
      <c r="F64" s="23"/>
      <c r="G64" s="23"/>
      <c r="H64" s="39"/>
      <c r="I64" s="40"/>
      <c r="J64" s="41"/>
      <c r="N64" s="34"/>
    </row>
    <row r="65" spans="1:16" ht="15">
      <c r="A65" s="67" t="s">
        <v>509</v>
      </c>
      <c r="B65" s="67"/>
      <c r="C65" s="67"/>
      <c r="D65" s="68" t="s">
        <v>594</v>
      </c>
      <c r="E65" s="68"/>
      <c r="F65" s="37" t="s">
        <v>595</v>
      </c>
      <c r="G65" s="38"/>
      <c r="J65" s="34"/>
      <c r="P65" s="35"/>
    </row>
    <row r="66" spans="1:16" ht="15">
      <c r="A66" s="54"/>
      <c r="B66" s="54"/>
      <c r="C66" s="54"/>
      <c r="D66" s="55"/>
      <c r="E66" s="55"/>
      <c r="F66" s="37"/>
      <c r="G66" s="38"/>
      <c r="J66" s="34"/>
      <c r="P66" s="35"/>
    </row>
    <row r="67" ht="15">
      <c r="D67" s="30" t="s">
        <v>510</v>
      </c>
    </row>
    <row r="68" ht="15">
      <c r="D68" s="49" t="s">
        <v>511</v>
      </c>
    </row>
  </sheetData>
  <sheetProtection/>
  <mergeCells count="2">
    <mergeCell ref="A65:C65"/>
    <mergeCell ref="D65:E6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5" zoomScaleNormal="85" zoomScalePageLayoutView="0" workbookViewId="0" topLeftCell="A46">
      <selection activeCell="G20" sqref="G20"/>
    </sheetView>
  </sheetViews>
  <sheetFormatPr defaultColWidth="9.140625" defaultRowHeight="15"/>
  <cols>
    <col min="1" max="1" width="5.7109375" style="56" bestFit="1" customWidth="1"/>
    <col min="2" max="2" width="3.8515625" style="56" bestFit="1" customWidth="1"/>
    <col min="3" max="3" width="7.7109375" style="56" bestFit="1" customWidth="1"/>
    <col min="4" max="4" width="40.28125" style="60" bestFit="1" customWidth="1"/>
    <col min="5" max="5" width="5.140625" style="56" bestFit="1" customWidth="1"/>
    <col min="6" max="6" width="7.140625" style="56" bestFit="1" customWidth="1"/>
    <col min="7" max="7" width="10.28125" style="56" bestFit="1" customWidth="1"/>
    <col min="8" max="8" width="6.8515625" style="61" bestFit="1" customWidth="1"/>
    <col min="9" max="9" width="6.8515625" style="62" customWidth="1"/>
    <col min="10" max="10" width="7.140625" style="50" bestFit="1" customWidth="1"/>
    <col min="11" max="13" width="9.28125" style="56" bestFit="1" customWidth="1"/>
    <col min="14" max="14" width="9.140625" style="34" customWidth="1"/>
    <col min="15" max="16384" width="9.140625" style="56" customWidth="1"/>
  </cols>
  <sheetData>
    <row r="1" spans="1:16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521</v>
      </c>
      <c r="J1" s="45" t="s">
        <v>593</v>
      </c>
      <c r="K1" s="43" t="s">
        <v>499</v>
      </c>
      <c r="L1" s="43" t="s">
        <v>500</v>
      </c>
      <c r="M1" s="43" t="s">
        <v>522</v>
      </c>
      <c r="N1" s="46" t="s">
        <v>512</v>
      </c>
      <c r="O1" s="48" t="s">
        <v>501</v>
      </c>
      <c r="P1" s="47"/>
    </row>
    <row r="2" spans="1:14" s="58" customFormat="1" ht="15.75" customHeight="1" thickTop="1">
      <c r="A2" s="25">
        <v>1</v>
      </c>
      <c r="B2" s="23">
        <v>20</v>
      </c>
      <c r="C2" s="23">
        <v>537544</v>
      </c>
      <c r="D2" s="23" t="s">
        <v>39</v>
      </c>
      <c r="E2" s="23">
        <v>1984</v>
      </c>
      <c r="F2" s="23" t="s">
        <v>11</v>
      </c>
      <c r="G2" s="23" t="s">
        <v>504</v>
      </c>
      <c r="H2" s="39">
        <v>30.9</v>
      </c>
      <c r="I2" s="40">
        <v>51.25</v>
      </c>
      <c r="J2" s="41">
        <v>71.66</v>
      </c>
      <c r="K2" s="58">
        <f aca="true" t="shared" si="0" ref="K2:K33">+H2</f>
        <v>30.9</v>
      </c>
      <c r="L2" s="58">
        <f aca="true" t="shared" si="1" ref="L2:L33">+I2-H2</f>
        <v>20.35</v>
      </c>
      <c r="M2" s="30">
        <f aca="true" t="shared" si="2" ref="M2:M33">+J2-I2</f>
        <v>20.409999999999997</v>
      </c>
      <c r="N2" s="25">
        <v>100</v>
      </c>
    </row>
    <row r="3" spans="1:14" s="58" customFormat="1" ht="15">
      <c r="A3" s="25">
        <v>2</v>
      </c>
      <c r="B3" s="23">
        <v>12</v>
      </c>
      <c r="C3" s="23">
        <v>505483</v>
      </c>
      <c r="D3" s="23" t="s">
        <v>32</v>
      </c>
      <c r="E3" s="23">
        <v>1981</v>
      </c>
      <c r="F3" s="23" t="s">
        <v>3</v>
      </c>
      <c r="G3" s="23" t="s">
        <v>504</v>
      </c>
      <c r="H3" s="39">
        <v>31.21</v>
      </c>
      <c r="I3" s="40">
        <v>51.52</v>
      </c>
      <c r="J3" s="41">
        <v>72.09</v>
      </c>
      <c r="K3" s="58">
        <f t="shared" si="0"/>
        <v>31.21</v>
      </c>
      <c r="L3" s="58">
        <f t="shared" si="1"/>
        <v>20.310000000000002</v>
      </c>
      <c r="M3" s="58">
        <f t="shared" si="2"/>
        <v>20.57</v>
      </c>
      <c r="N3" s="25">
        <v>80</v>
      </c>
    </row>
    <row r="4" spans="1:14" s="58" customFormat="1" ht="15">
      <c r="A4" s="25">
        <v>3</v>
      </c>
      <c r="B4" s="23">
        <v>14</v>
      </c>
      <c r="C4" s="23">
        <v>55947</v>
      </c>
      <c r="D4" s="23" t="s">
        <v>74</v>
      </c>
      <c r="E4" s="23">
        <v>1989</v>
      </c>
      <c r="F4" s="23" t="s">
        <v>5</v>
      </c>
      <c r="G4" s="23" t="s">
        <v>504</v>
      </c>
      <c r="H4" s="39"/>
      <c r="I4" s="40">
        <v>51.11</v>
      </c>
      <c r="J4" s="41">
        <v>72.13</v>
      </c>
      <c r="K4" s="58">
        <f t="shared" si="0"/>
        <v>0</v>
      </c>
      <c r="L4" s="58">
        <f t="shared" si="1"/>
        <v>51.11</v>
      </c>
      <c r="M4" s="58">
        <f t="shared" si="2"/>
        <v>21.019999999999996</v>
      </c>
      <c r="N4" s="25">
        <v>60</v>
      </c>
    </row>
    <row r="5" spans="1:14" s="58" customFormat="1" ht="15">
      <c r="A5" s="25">
        <v>4</v>
      </c>
      <c r="B5" s="23">
        <v>11</v>
      </c>
      <c r="C5" s="23">
        <v>537545</v>
      </c>
      <c r="D5" s="23" t="s">
        <v>38</v>
      </c>
      <c r="E5" s="23">
        <v>1984</v>
      </c>
      <c r="F5" s="23" t="s">
        <v>11</v>
      </c>
      <c r="G5" s="23" t="s">
        <v>578</v>
      </c>
      <c r="H5" s="39">
        <v>31.1</v>
      </c>
      <c r="I5" s="40">
        <v>51.37</v>
      </c>
      <c r="J5" s="41">
        <v>72.26</v>
      </c>
      <c r="K5" s="58">
        <f t="shared" si="0"/>
        <v>31.1</v>
      </c>
      <c r="L5" s="30">
        <f t="shared" si="1"/>
        <v>20.269999999999996</v>
      </c>
      <c r="M5" s="58">
        <f t="shared" si="2"/>
        <v>20.890000000000008</v>
      </c>
      <c r="N5" s="25">
        <v>50</v>
      </c>
    </row>
    <row r="6" spans="1:14" s="58" customFormat="1" ht="15">
      <c r="A6" s="25">
        <v>5</v>
      </c>
      <c r="B6" s="23">
        <v>13</v>
      </c>
      <c r="C6" s="23">
        <v>516138</v>
      </c>
      <c r="D6" s="23" t="s">
        <v>41</v>
      </c>
      <c r="E6" s="23">
        <v>1991</v>
      </c>
      <c r="F6" s="23" t="s">
        <v>8</v>
      </c>
      <c r="G6" s="23" t="s">
        <v>503</v>
      </c>
      <c r="H6" s="39">
        <v>31.03</v>
      </c>
      <c r="I6" s="40">
        <v>51.34</v>
      </c>
      <c r="J6" s="41">
        <v>72.28</v>
      </c>
      <c r="K6" s="58">
        <f t="shared" si="0"/>
        <v>31.03</v>
      </c>
      <c r="L6" s="58">
        <f t="shared" si="1"/>
        <v>20.310000000000002</v>
      </c>
      <c r="M6" s="58">
        <f t="shared" si="2"/>
        <v>20.939999999999998</v>
      </c>
      <c r="N6" s="25">
        <v>45</v>
      </c>
    </row>
    <row r="7" spans="1:14" s="58" customFormat="1" ht="15">
      <c r="A7" s="25">
        <v>6</v>
      </c>
      <c r="B7" s="23">
        <v>17</v>
      </c>
      <c r="C7" s="23">
        <v>55750</v>
      </c>
      <c r="D7" s="23" t="s">
        <v>36</v>
      </c>
      <c r="E7" s="23">
        <v>1985</v>
      </c>
      <c r="F7" s="23" t="s">
        <v>5</v>
      </c>
      <c r="G7" s="23" t="s">
        <v>503</v>
      </c>
      <c r="H7" s="39"/>
      <c r="I7" s="40">
        <v>51.8</v>
      </c>
      <c r="J7" s="41">
        <v>72.48</v>
      </c>
      <c r="K7" s="58">
        <f t="shared" si="0"/>
        <v>0</v>
      </c>
      <c r="L7" s="58">
        <f t="shared" si="1"/>
        <v>51.8</v>
      </c>
      <c r="M7" s="58">
        <f t="shared" si="2"/>
        <v>20.680000000000007</v>
      </c>
      <c r="N7" s="25">
        <v>40</v>
      </c>
    </row>
    <row r="8" spans="1:14" s="58" customFormat="1" ht="15">
      <c r="A8" s="25">
        <v>6</v>
      </c>
      <c r="B8" s="23">
        <v>21</v>
      </c>
      <c r="C8" s="23">
        <v>515766</v>
      </c>
      <c r="D8" s="23" t="s">
        <v>37</v>
      </c>
      <c r="E8" s="23">
        <v>1985</v>
      </c>
      <c r="F8" s="23" t="s">
        <v>8</v>
      </c>
      <c r="G8" s="23" t="s">
        <v>574</v>
      </c>
      <c r="H8" s="39">
        <v>31.28</v>
      </c>
      <c r="I8" s="40">
        <v>51.66</v>
      </c>
      <c r="J8" s="41">
        <v>72.48</v>
      </c>
      <c r="K8" s="58">
        <f t="shared" si="0"/>
        <v>31.28</v>
      </c>
      <c r="L8" s="58">
        <f t="shared" si="1"/>
        <v>20.379999999999995</v>
      </c>
      <c r="M8" s="58">
        <f t="shared" si="2"/>
        <v>20.820000000000007</v>
      </c>
      <c r="N8" s="25">
        <v>40</v>
      </c>
    </row>
    <row r="9" spans="1:14" s="58" customFormat="1" ht="15" customHeight="1">
      <c r="A9" s="25">
        <v>8</v>
      </c>
      <c r="B9" s="23">
        <v>35</v>
      </c>
      <c r="C9" s="23">
        <v>538305</v>
      </c>
      <c r="D9" s="33" t="s">
        <v>329</v>
      </c>
      <c r="E9" s="23">
        <v>1987</v>
      </c>
      <c r="F9" s="23" t="s">
        <v>11</v>
      </c>
      <c r="G9" s="23" t="s">
        <v>502</v>
      </c>
      <c r="H9" s="39">
        <v>30.98</v>
      </c>
      <c r="I9" s="40">
        <v>51.56</v>
      </c>
      <c r="J9" s="41">
        <v>72.51</v>
      </c>
      <c r="K9" s="58">
        <f t="shared" si="0"/>
        <v>30.98</v>
      </c>
      <c r="L9" s="58">
        <f t="shared" si="1"/>
        <v>20.580000000000002</v>
      </c>
      <c r="M9" s="58">
        <f t="shared" si="2"/>
        <v>20.950000000000003</v>
      </c>
      <c r="N9" s="25">
        <v>32</v>
      </c>
    </row>
    <row r="10" spans="1:14" s="58" customFormat="1" ht="15">
      <c r="A10" s="25">
        <v>9</v>
      </c>
      <c r="B10" s="23">
        <v>16</v>
      </c>
      <c r="C10" s="23">
        <v>206001</v>
      </c>
      <c r="D10" s="23" t="s">
        <v>26</v>
      </c>
      <c r="E10" s="23">
        <v>1984</v>
      </c>
      <c r="F10" s="23" t="s">
        <v>13</v>
      </c>
      <c r="G10" s="23" t="s">
        <v>504</v>
      </c>
      <c r="H10" s="39">
        <v>31.2</v>
      </c>
      <c r="I10" s="40">
        <v>51.72</v>
      </c>
      <c r="J10" s="41">
        <v>72.52</v>
      </c>
      <c r="K10" s="58">
        <f t="shared" si="0"/>
        <v>31.2</v>
      </c>
      <c r="L10" s="58">
        <f t="shared" si="1"/>
        <v>20.52</v>
      </c>
      <c r="M10" s="58">
        <f t="shared" si="2"/>
        <v>20.799999999999997</v>
      </c>
      <c r="N10" s="25">
        <v>29</v>
      </c>
    </row>
    <row r="11" spans="1:14" s="58" customFormat="1" ht="15">
      <c r="A11" s="25">
        <v>10</v>
      </c>
      <c r="B11" s="23">
        <v>23</v>
      </c>
      <c r="C11" s="23">
        <v>55690</v>
      </c>
      <c r="D11" s="23" t="s">
        <v>56</v>
      </c>
      <c r="E11" s="23">
        <v>1983</v>
      </c>
      <c r="F11" s="23" t="s">
        <v>5</v>
      </c>
      <c r="G11" s="23" t="s">
        <v>578</v>
      </c>
      <c r="H11" s="39">
        <v>31.46</v>
      </c>
      <c r="I11" s="40">
        <v>51.91</v>
      </c>
      <c r="J11" s="41">
        <v>72.53</v>
      </c>
      <c r="K11" s="58">
        <f t="shared" si="0"/>
        <v>31.46</v>
      </c>
      <c r="L11" s="58">
        <f t="shared" si="1"/>
        <v>20.449999999999996</v>
      </c>
      <c r="M11" s="58">
        <f t="shared" si="2"/>
        <v>20.620000000000005</v>
      </c>
      <c r="N11" s="25">
        <v>26</v>
      </c>
    </row>
    <row r="12" spans="1:14" s="58" customFormat="1" ht="15">
      <c r="A12" s="25">
        <v>11</v>
      </c>
      <c r="B12" s="23">
        <v>1</v>
      </c>
      <c r="C12" s="23">
        <v>205218</v>
      </c>
      <c r="D12" s="23" t="s">
        <v>21</v>
      </c>
      <c r="E12" s="23">
        <v>1989</v>
      </c>
      <c r="F12" s="23" t="s">
        <v>13</v>
      </c>
      <c r="G12" s="23" t="s">
        <v>570</v>
      </c>
      <c r="H12" s="39">
        <v>31.28</v>
      </c>
      <c r="I12" s="40">
        <v>51.78</v>
      </c>
      <c r="J12" s="41">
        <v>72.66</v>
      </c>
      <c r="K12" s="58">
        <f t="shared" si="0"/>
        <v>31.28</v>
      </c>
      <c r="L12" s="58">
        <f t="shared" si="1"/>
        <v>20.5</v>
      </c>
      <c r="M12" s="58">
        <f t="shared" si="2"/>
        <v>20.879999999999995</v>
      </c>
      <c r="N12" s="25">
        <v>24</v>
      </c>
    </row>
    <row r="13" spans="1:14" s="58" customFormat="1" ht="15">
      <c r="A13" s="25">
        <v>11</v>
      </c>
      <c r="B13" s="23">
        <v>8</v>
      </c>
      <c r="C13" s="23">
        <v>515747</v>
      </c>
      <c r="D13" s="33" t="s">
        <v>388</v>
      </c>
      <c r="E13" s="23">
        <v>1985</v>
      </c>
      <c r="F13" s="23" t="s">
        <v>8</v>
      </c>
      <c r="G13" s="23" t="s">
        <v>581</v>
      </c>
      <c r="H13" s="39">
        <v>31.17</v>
      </c>
      <c r="I13" s="40">
        <v>52.01</v>
      </c>
      <c r="J13" s="41">
        <v>72.66</v>
      </c>
      <c r="K13" s="58">
        <f t="shared" si="0"/>
        <v>31.17</v>
      </c>
      <c r="L13" s="58">
        <f t="shared" si="1"/>
        <v>20.839999999999996</v>
      </c>
      <c r="M13" s="58">
        <f t="shared" si="2"/>
        <v>20.65</v>
      </c>
      <c r="N13" s="25">
        <v>24</v>
      </c>
    </row>
    <row r="14" spans="1:14" s="58" customFormat="1" ht="15">
      <c r="A14" s="25">
        <v>13</v>
      </c>
      <c r="B14" s="23">
        <v>4</v>
      </c>
      <c r="C14" s="23">
        <v>55806</v>
      </c>
      <c r="D14" s="23" t="s">
        <v>70</v>
      </c>
      <c r="E14" s="23">
        <v>1986</v>
      </c>
      <c r="F14" s="23" t="s">
        <v>5</v>
      </c>
      <c r="G14" s="23" t="s">
        <v>504</v>
      </c>
      <c r="H14" s="39">
        <v>31.34</v>
      </c>
      <c r="I14" s="40">
        <v>51.88</v>
      </c>
      <c r="J14" s="41">
        <v>72.8</v>
      </c>
      <c r="K14" s="58">
        <f t="shared" si="0"/>
        <v>31.34</v>
      </c>
      <c r="L14" s="58">
        <f t="shared" si="1"/>
        <v>20.540000000000003</v>
      </c>
      <c r="M14" s="58">
        <f t="shared" si="2"/>
        <v>20.919999999999995</v>
      </c>
      <c r="N14" s="25">
        <v>20</v>
      </c>
    </row>
    <row r="15" spans="1:14" s="58" customFormat="1" ht="15">
      <c r="A15" s="25">
        <v>14</v>
      </c>
      <c r="B15" s="23">
        <v>24</v>
      </c>
      <c r="C15" s="23">
        <v>515806</v>
      </c>
      <c r="D15" s="33" t="s">
        <v>381</v>
      </c>
      <c r="E15" s="23">
        <v>1986</v>
      </c>
      <c r="F15" s="23" t="s">
        <v>8</v>
      </c>
      <c r="G15" s="23" t="s">
        <v>578</v>
      </c>
      <c r="H15" s="39">
        <v>31.05</v>
      </c>
      <c r="I15" s="40">
        <v>52.11</v>
      </c>
      <c r="J15" s="41">
        <v>72.95</v>
      </c>
      <c r="K15" s="58">
        <f t="shared" si="0"/>
        <v>31.05</v>
      </c>
      <c r="L15" s="58">
        <f t="shared" si="1"/>
        <v>21.06</v>
      </c>
      <c r="M15" s="58">
        <f t="shared" si="2"/>
        <v>20.840000000000003</v>
      </c>
      <c r="N15" s="25">
        <v>18</v>
      </c>
    </row>
    <row r="16" spans="1:15" s="58" customFormat="1" ht="15">
      <c r="A16" s="25">
        <v>15</v>
      </c>
      <c r="B16" s="23">
        <v>33</v>
      </c>
      <c r="C16" s="23">
        <v>297910</v>
      </c>
      <c r="D16" s="23" t="s">
        <v>77</v>
      </c>
      <c r="E16" s="23">
        <v>1991</v>
      </c>
      <c r="F16" s="23" t="s">
        <v>10</v>
      </c>
      <c r="G16" s="23" t="s">
        <v>503</v>
      </c>
      <c r="H16" s="39">
        <v>31.19</v>
      </c>
      <c r="I16" s="40">
        <v>51.73</v>
      </c>
      <c r="J16" s="41">
        <v>73</v>
      </c>
      <c r="K16" s="58">
        <f t="shared" si="0"/>
        <v>31.19</v>
      </c>
      <c r="L16" s="58">
        <f t="shared" si="1"/>
        <v>20.539999999999996</v>
      </c>
      <c r="M16" s="58">
        <f t="shared" si="2"/>
        <v>21.270000000000003</v>
      </c>
      <c r="N16" s="25">
        <v>16</v>
      </c>
      <c r="O16" s="25"/>
    </row>
    <row r="17" spans="1:15" s="58" customFormat="1" ht="15">
      <c r="A17" s="25">
        <v>16</v>
      </c>
      <c r="B17" s="23">
        <v>19</v>
      </c>
      <c r="C17" s="23">
        <v>565243</v>
      </c>
      <c r="D17" s="23" t="s">
        <v>25</v>
      </c>
      <c r="E17" s="23">
        <v>1983</v>
      </c>
      <c r="F17" s="23" t="s">
        <v>14</v>
      </c>
      <c r="G17" s="23" t="s">
        <v>574</v>
      </c>
      <c r="H17" s="39">
        <v>30.85</v>
      </c>
      <c r="I17" s="40">
        <v>51.91</v>
      </c>
      <c r="J17" s="41">
        <v>73.01</v>
      </c>
      <c r="K17" s="30">
        <f t="shared" si="0"/>
        <v>30.85</v>
      </c>
      <c r="L17" s="58">
        <f t="shared" si="1"/>
        <v>21.059999999999995</v>
      </c>
      <c r="M17" s="58">
        <f t="shared" si="2"/>
        <v>21.10000000000001</v>
      </c>
      <c r="N17" s="25">
        <v>15</v>
      </c>
      <c r="O17" s="25"/>
    </row>
    <row r="18" spans="1:15" s="58" customFormat="1" ht="15">
      <c r="A18" s="25">
        <v>17</v>
      </c>
      <c r="B18" s="23">
        <v>31</v>
      </c>
      <c r="C18" s="23">
        <v>296008</v>
      </c>
      <c r="D18" s="33" t="s">
        <v>384</v>
      </c>
      <c r="E18" s="23">
        <v>1981</v>
      </c>
      <c r="F18" s="23" t="s">
        <v>10</v>
      </c>
      <c r="G18" s="23" t="s">
        <v>506</v>
      </c>
      <c r="H18" s="39">
        <v>31.16</v>
      </c>
      <c r="I18" s="40">
        <v>51.91</v>
      </c>
      <c r="J18" s="41">
        <v>73.04</v>
      </c>
      <c r="K18" s="58">
        <f t="shared" si="0"/>
        <v>31.16</v>
      </c>
      <c r="L18" s="58">
        <f t="shared" si="1"/>
        <v>20.749999999999996</v>
      </c>
      <c r="M18" s="58">
        <f t="shared" si="2"/>
        <v>21.13000000000001</v>
      </c>
      <c r="N18" s="25">
        <v>14</v>
      </c>
      <c r="O18" s="25"/>
    </row>
    <row r="19" spans="1:15" s="58" customFormat="1" ht="15">
      <c r="A19" s="25">
        <v>18</v>
      </c>
      <c r="B19" s="23">
        <v>9</v>
      </c>
      <c r="C19" s="23">
        <v>196460</v>
      </c>
      <c r="D19" s="33" t="s">
        <v>385</v>
      </c>
      <c r="E19" s="23">
        <v>1985</v>
      </c>
      <c r="F19" s="23" t="s">
        <v>1</v>
      </c>
      <c r="G19" s="23" t="s">
        <v>502</v>
      </c>
      <c r="H19" s="39">
        <v>31.48</v>
      </c>
      <c r="I19" s="40">
        <v>52.2</v>
      </c>
      <c r="J19" s="41">
        <v>73.1</v>
      </c>
      <c r="K19" s="58">
        <f t="shared" si="0"/>
        <v>31.48</v>
      </c>
      <c r="L19" s="58">
        <f t="shared" si="1"/>
        <v>20.720000000000002</v>
      </c>
      <c r="M19" s="58">
        <f t="shared" si="2"/>
        <v>20.89999999999999</v>
      </c>
      <c r="N19" s="25">
        <v>13</v>
      </c>
      <c r="O19" s="25"/>
    </row>
    <row r="20" spans="1:15" s="58" customFormat="1" ht="15">
      <c r="A20" s="25">
        <v>19</v>
      </c>
      <c r="B20" s="23">
        <v>34</v>
      </c>
      <c r="C20" s="23">
        <v>538573</v>
      </c>
      <c r="D20" s="33" t="s">
        <v>325</v>
      </c>
      <c r="E20" s="23">
        <v>1988</v>
      </c>
      <c r="F20" s="23" t="s">
        <v>11</v>
      </c>
      <c r="G20" s="23" t="s">
        <v>503</v>
      </c>
      <c r="H20" s="39">
        <v>31.13</v>
      </c>
      <c r="I20" s="40">
        <v>51.9</v>
      </c>
      <c r="J20" s="41">
        <v>73.15</v>
      </c>
      <c r="K20" s="58">
        <f t="shared" si="0"/>
        <v>31.13</v>
      </c>
      <c r="L20" s="58">
        <f t="shared" si="1"/>
        <v>20.77</v>
      </c>
      <c r="M20" s="58">
        <f t="shared" si="2"/>
        <v>21.250000000000007</v>
      </c>
      <c r="N20" s="25">
        <v>12</v>
      </c>
      <c r="O20" s="25"/>
    </row>
    <row r="21" spans="1:15" s="58" customFormat="1" ht="15">
      <c r="A21" s="25">
        <v>20</v>
      </c>
      <c r="B21" s="23">
        <v>6</v>
      </c>
      <c r="C21" s="23">
        <v>195983</v>
      </c>
      <c r="D21" s="33" t="s">
        <v>383</v>
      </c>
      <c r="E21" s="23">
        <v>1982</v>
      </c>
      <c r="F21" s="23" t="s">
        <v>1</v>
      </c>
      <c r="G21" s="23" t="s">
        <v>502</v>
      </c>
      <c r="H21" s="39">
        <v>31.53</v>
      </c>
      <c r="I21" s="40">
        <v>52.18</v>
      </c>
      <c r="J21" s="41">
        <v>73.16</v>
      </c>
      <c r="K21" s="58">
        <f t="shared" si="0"/>
        <v>31.53</v>
      </c>
      <c r="L21" s="58">
        <f t="shared" si="1"/>
        <v>20.65</v>
      </c>
      <c r="M21" s="58">
        <f t="shared" si="2"/>
        <v>20.979999999999997</v>
      </c>
      <c r="N21" s="25">
        <v>11</v>
      </c>
      <c r="O21" s="25"/>
    </row>
    <row r="22" spans="1:15" s="58" customFormat="1" ht="15">
      <c r="A22" s="25">
        <v>21</v>
      </c>
      <c r="B22" s="23">
        <v>51</v>
      </c>
      <c r="C22" s="23">
        <v>537582</v>
      </c>
      <c r="D22" s="33" t="s">
        <v>380</v>
      </c>
      <c r="E22" s="23">
        <v>1984</v>
      </c>
      <c r="F22" s="23" t="s">
        <v>11</v>
      </c>
      <c r="G22" s="23" t="s">
        <v>502</v>
      </c>
      <c r="H22" s="39">
        <v>31.21</v>
      </c>
      <c r="I22" s="40">
        <v>52.35</v>
      </c>
      <c r="J22" s="41">
        <v>73.18</v>
      </c>
      <c r="K22" s="58">
        <f t="shared" si="0"/>
        <v>31.21</v>
      </c>
      <c r="L22" s="58">
        <f t="shared" si="1"/>
        <v>21.14</v>
      </c>
      <c r="M22" s="58">
        <f t="shared" si="2"/>
        <v>20.830000000000005</v>
      </c>
      <c r="N22" s="25">
        <v>10</v>
      </c>
      <c r="O22" s="25"/>
    </row>
    <row r="23" spans="1:15" s="58" customFormat="1" ht="15">
      <c r="A23" s="25">
        <v>22</v>
      </c>
      <c r="B23" s="23">
        <v>28</v>
      </c>
      <c r="C23" s="23">
        <v>106022</v>
      </c>
      <c r="D23" s="33" t="s">
        <v>382</v>
      </c>
      <c r="E23" s="23">
        <v>1980</v>
      </c>
      <c r="F23" s="23" t="s">
        <v>9</v>
      </c>
      <c r="G23" s="23" t="s">
        <v>578</v>
      </c>
      <c r="H23" s="39">
        <v>31.41</v>
      </c>
      <c r="I23" s="40">
        <v>52.05</v>
      </c>
      <c r="J23" s="41">
        <v>73.2</v>
      </c>
      <c r="K23" s="58">
        <f t="shared" si="0"/>
        <v>31.41</v>
      </c>
      <c r="L23" s="58">
        <f t="shared" si="1"/>
        <v>20.639999999999997</v>
      </c>
      <c r="M23" s="58">
        <f t="shared" si="2"/>
        <v>21.150000000000006</v>
      </c>
      <c r="N23" s="25">
        <v>9</v>
      </c>
      <c r="O23" s="25"/>
    </row>
    <row r="24" spans="1:15" s="58" customFormat="1" ht="15">
      <c r="A24" s="25">
        <v>23</v>
      </c>
      <c r="B24" s="23">
        <v>5</v>
      </c>
      <c r="C24" s="23">
        <v>296427</v>
      </c>
      <c r="D24" s="23" t="s">
        <v>145</v>
      </c>
      <c r="E24" s="23">
        <v>1984</v>
      </c>
      <c r="F24" s="23" t="s">
        <v>10</v>
      </c>
      <c r="G24" s="23" t="s">
        <v>578</v>
      </c>
      <c r="H24" s="39">
        <v>31.47</v>
      </c>
      <c r="I24" s="40">
        <v>51.93</v>
      </c>
      <c r="J24" s="41">
        <v>73.22</v>
      </c>
      <c r="K24" s="58">
        <f t="shared" si="0"/>
        <v>31.47</v>
      </c>
      <c r="L24" s="58">
        <f t="shared" si="1"/>
        <v>20.46</v>
      </c>
      <c r="M24" s="58">
        <f t="shared" si="2"/>
        <v>21.29</v>
      </c>
      <c r="N24" s="25">
        <v>8</v>
      </c>
      <c r="O24" s="25"/>
    </row>
    <row r="25" spans="1:15" s="58" customFormat="1" ht="15">
      <c r="A25" s="25">
        <v>24</v>
      </c>
      <c r="B25" s="23">
        <v>29</v>
      </c>
      <c r="C25" s="23">
        <v>55766</v>
      </c>
      <c r="D25" s="33" t="s">
        <v>377</v>
      </c>
      <c r="E25" s="23">
        <v>1985</v>
      </c>
      <c r="F25" s="23" t="s">
        <v>5</v>
      </c>
      <c r="G25" s="23" t="s">
        <v>578</v>
      </c>
      <c r="H25" s="39">
        <v>31.6</v>
      </c>
      <c r="I25" s="40">
        <v>52.3</v>
      </c>
      <c r="J25" s="41">
        <v>73.23</v>
      </c>
      <c r="K25" s="58">
        <f t="shared" si="0"/>
        <v>31.6</v>
      </c>
      <c r="L25" s="58">
        <f t="shared" si="1"/>
        <v>20.699999999999996</v>
      </c>
      <c r="M25" s="58">
        <f t="shared" si="2"/>
        <v>20.930000000000007</v>
      </c>
      <c r="N25" s="25">
        <v>7</v>
      </c>
      <c r="O25" s="25"/>
    </row>
    <row r="26" spans="1:15" s="58" customFormat="1" ht="15">
      <c r="A26" s="25">
        <v>25</v>
      </c>
      <c r="B26" s="23">
        <v>15</v>
      </c>
      <c r="C26" s="23">
        <v>515573</v>
      </c>
      <c r="D26" s="33" t="s">
        <v>376</v>
      </c>
      <c r="E26" s="23">
        <v>1981</v>
      </c>
      <c r="F26" s="23" t="s">
        <v>8</v>
      </c>
      <c r="G26" s="23" t="s">
        <v>502</v>
      </c>
      <c r="H26" s="39">
        <v>31.45</v>
      </c>
      <c r="I26" s="40">
        <v>51.96</v>
      </c>
      <c r="J26" s="41">
        <v>73.32</v>
      </c>
      <c r="K26" s="58">
        <f t="shared" si="0"/>
        <v>31.45</v>
      </c>
      <c r="L26" s="58">
        <f t="shared" si="1"/>
        <v>20.51</v>
      </c>
      <c r="M26" s="58">
        <f t="shared" si="2"/>
        <v>21.359999999999992</v>
      </c>
      <c r="N26" s="25">
        <v>6</v>
      </c>
      <c r="O26" s="25"/>
    </row>
    <row r="27" spans="1:15" s="58" customFormat="1" ht="15">
      <c r="A27" s="25">
        <v>25</v>
      </c>
      <c r="B27" s="23">
        <v>25</v>
      </c>
      <c r="C27" s="23">
        <v>505632</v>
      </c>
      <c r="D27" s="23" t="s">
        <v>60</v>
      </c>
      <c r="E27" s="23">
        <v>1984</v>
      </c>
      <c r="F27" s="23" t="s">
        <v>3</v>
      </c>
      <c r="G27" s="23" t="s">
        <v>502</v>
      </c>
      <c r="H27" s="39">
        <v>31.47</v>
      </c>
      <c r="I27" s="40">
        <v>52.31</v>
      </c>
      <c r="J27" s="41">
        <v>73.32</v>
      </c>
      <c r="K27" s="58">
        <f t="shared" si="0"/>
        <v>31.47</v>
      </c>
      <c r="L27" s="58">
        <f t="shared" si="1"/>
        <v>20.840000000000003</v>
      </c>
      <c r="M27" s="58">
        <f t="shared" si="2"/>
        <v>21.00999999999999</v>
      </c>
      <c r="N27" s="25">
        <v>6</v>
      </c>
      <c r="O27" s="25"/>
    </row>
    <row r="28" spans="1:14" s="58" customFormat="1" ht="15">
      <c r="A28" s="25">
        <v>27</v>
      </c>
      <c r="B28" s="23">
        <v>26</v>
      </c>
      <c r="C28" s="23">
        <v>295533</v>
      </c>
      <c r="D28" s="33" t="s">
        <v>387</v>
      </c>
      <c r="E28" s="23">
        <v>1980</v>
      </c>
      <c r="F28" s="23" t="s">
        <v>10</v>
      </c>
      <c r="G28" s="23" t="s">
        <v>578</v>
      </c>
      <c r="H28" s="39">
        <v>31.45</v>
      </c>
      <c r="I28" s="40">
        <v>52.12</v>
      </c>
      <c r="J28" s="41">
        <v>73.49</v>
      </c>
      <c r="K28" s="58">
        <f t="shared" si="0"/>
        <v>31.45</v>
      </c>
      <c r="L28" s="58">
        <f t="shared" si="1"/>
        <v>20.669999999999998</v>
      </c>
      <c r="M28" s="58">
        <f t="shared" si="2"/>
        <v>21.369999999999997</v>
      </c>
      <c r="N28" s="25">
        <v>4</v>
      </c>
    </row>
    <row r="29" spans="1:14" s="58" customFormat="1" ht="15">
      <c r="A29" s="25">
        <v>28</v>
      </c>
      <c r="B29" s="23">
        <v>2</v>
      </c>
      <c r="C29" s="23">
        <v>495318</v>
      </c>
      <c r="D29" s="33" t="s">
        <v>366</v>
      </c>
      <c r="E29" s="23">
        <v>1981</v>
      </c>
      <c r="F29" s="23" t="s">
        <v>12</v>
      </c>
      <c r="G29" s="23" t="s">
        <v>506</v>
      </c>
      <c r="H29" s="39">
        <v>31.36</v>
      </c>
      <c r="I29" s="40">
        <v>52.12</v>
      </c>
      <c r="J29" s="41">
        <v>73.54</v>
      </c>
      <c r="K29" s="58">
        <f t="shared" si="0"/>
        <v>31.36</v>
      </c>
      <c r="L29" s="58">
        <f t="shared" si="1"/>
        <v>20.759999999999998</v>
      </c>
      <c r="M29" s="58">
        <f t="shared" si="2"/>
        <v>21.42000000000001</v>
      </c>
      <c r="N29" s="25">
        <v>3</v>
      </c>
    </row>
    <row r="30" spans="1:14" s="58" customFormat="1" ht="15">
      <c r="A30" s="25">
        <v>29</v>
      </c>
      <c r="B30" s="23">
        <v>53</v>
      </c>
      <c r="C30" s="23">
        <v>196968</v>
      </c>
      <c r="D30" s="33" t="s">
        <v>369</v>
      </c>
      <c r="E30" s="23">
        <v>1990</v>
      </c>
      <c r="F30" s="23" t="s">
        <v>1</v>
      </c>
      <c r="G30" s="23" t="s">
        <v>506</v>
      </c>
      <c r="H30" s="39">
        <v>31.47</v>
      </c>
      <c r="I30" s="40">
        <v>52.34</v>
      </c>
      <c r="J30" s="41">
        <v>73.57</v>
      </c>
      <c r="K30" s="58">
        <f t="shared" si="0"/>
        <v>31.47</v>
      </c>
      <c r="L30" s="58">
        <f t="shared" si="1"/>
        <v>20.870000000000005</v>
      </c>
      <c r="M30" s="58">
        <f t="shared" si="2"/>
        <v>21.22999999999999</v>
      </c>
      <c r="N30" s="25">
        <v>2</v>
      </c>
    </row>
    <row r="31" spans="1:14" s="58" customFormat="1" ht="15">
      <c r="A31" s="25">
        <v>30</v>
      </c>
      <c r="B31" s="23">
        <v>18</v>
      </c>
      <c r="C31" s="23">
        <v>55576</v>
      </c>
      <c r="D31" s="23" t="s">
        <v>30</v>
      </c>
      <c r="E31" s="23">
        <v>1981</v>
      </c>
      <c r="F31" s="23" t="s">
        <v>5</v>
      </c>
      <c r="G31" s="23" t="s">
        <v>504</v>
      </c>
      <c r="H31" s="39">
        <v>31.83</v>
      </c>
      <c r="I31" s="40">
        <v>52.52</v>
      </c>
      <c r="J31" s="41">
        <v>73.58</v>
      </c>
      <c r="K31" s="58">
        <f t="shared" si="0"/>
        <v>31.83</v>
      </c>
      <c r="L31" s="58">
        <f t="shared" si="1"/>
        <v>20.690000000000005</v>
      </c>
      <c r="M31" s="58">
        <f t="shared" si="2"/>
        <v>21.059999999999995</v>
      </c>
      <c r="N31" s="25">
        <v>1</v>
      </c>
    </row>
    <row r="32" spans="1:14" s="58" customFormat="1" ht="15">
      <c r="A32" s="25">
        <v>31</v>
      </c>
      <c r="B32" s="23">
        <v>27</v>
      </c>
      <c r="C32" s="23">
        <v>515560</v>
      </c>
      <c r="D32" s="33" t="s">
        <v>379</v>
      </c>
      <c r="E32" s="23">
        <v>1981</v>
      </c>
      <c r="F32" s="23" t="s">
        <v>8</v>
      </c>
      <c r="G32" s="23" t="s">
        <v>578</v>
      </c>
      <c r="H32" s="39">
        <v>31.56</v>
      </c>
      <c r="I32" s="40">
        <v>52.54</v>
      </c>
      <c r="J32" s="41">
        <v>73.61</v>
      </c>
      <c r="K32" s="58">
        <f t="shared" si="0"/>
        <v>31.56</v>
      </c>
      <c r="L32" s="58">
        <f t="shared" si="1"/>
        <v>20.98</v>
      </c>
      <c r="M32" s="58">
        <f t="shared" si="2"/>
        <v>21.07</v>
      </c>
      <c r="N32" s="25"/>
    </row>
    <row r="33" spans="1:13" s="58" customFormat="1" ht="15">
      <c r="A33" s="25">
        <v>32</v>
      </c>
      <c r="B33" s="23">
        <v>45</v>
      </c>
      <c r="C33" s="23">
        <v>515782</v>
      </c>
      <c r="D33" s="33" t="s">
        <v>390</v>
      </c>
      <c r="E33" s="23">
        <v>1986</v>
      </c>
      <c r="F33" s="23" t="s">
        <v>8</v>
      </c>
      <c r="G33" s="23" t="s">
        <v>504</v>
      </c>
      <c r="H33" s="39">
        <v>31.59</v>
      </c>
      <c r="I33" s="40">
        <v>52.73</v>
      </c>
      <c r="J33" s="41">
        <v>73.62</v>
      </c>
      <c r="K33" s="58">
        <f t="shared" si="0"/>
        <v>31.59</v>
      </c>
      <c r="L33" s="58">
        <f t="shared" si="1"/>
        <v>21.139999999999997</v>
      </c>
      <c r="M33" s="58">
        <f t="shared" si="2"/>
        <v>20.890000000000008</v>
      </c>
    </row>
    <row r="34" spans="1:13" s="58" customFormat="1" ht="15">
      <c r="A34" s="25">
        <v>33</v>
      </c>
      <c r="B34" s="23">
        <v>22</v>
      </c>
      <c r="C34" s="23">
        <v>195671</v>
      </c>
      <c r="D34" s="23" t="s">
        <v>51</v>
      </c>
      <c r="E34" s="23">
        <v>1978</v>
      </c>
      <c r="F34" s="23" t="s">
        <v>1</v>
      </c>
      <c r="G34" s="23" t="s">
        <v>506</v>
      </c>
      <c r="H34" s="39">
        <v>31.66</v>
      </c>
      <c r="I34" s="40">
        <v>52.64</v>
      </c>
      <c r="J34" s="41">
        <v>73.86</v>
      </c>
      <c r="K34" s="58">
        <f aca="true" t="shared" si="3" ref="K34:K59">+H34</f>
        <v>31.66</v>
      </c>
      <c r="L34" s="58">
        <f aca="true" t="shared" si="4" ref="L34:L53">+I34-H34</f>
        <v>20.98</v>
      </c>
      <c r="M34" s="58">
        <f aca="true" t="shared" si="5" ref="M34:M53">+J34-I34</f>
        <v>21.22</v>
      </c>
    </row>
    <row r="35" spans="1:13" s="58" customFormat="1" ht="15">
      <c r="A35" s="25">
        <v>34</v>
      </c>
      <c r="B35" s="23">
        <v>39</v>
      </c>
      <c r="C35" s="23">
        <v>297702</v>
      </c>
      <c r="D35" s="23" t="s">
        <v>73</v>
      </c>
      <c r="E35" s="23">
        <v>1990</v>
      </c>
      <c r="F35" s="23" t="s">
        <v>10</v>
      </c>
      <c r="G35" s="23" t="s">
        <v>502</v>
      </c>
      <c r="H35" s="39">
        <v>32.16</v>
      </c>
      <c r="I35" s="40">
        <v>52.79</v>
      </c>
      <c r="J35" s="41">
        <v>73.91</v>
      </c>
      <c r="K35" s="58">
        <f t="shared" si="3"/>
        <v>32.16</v>
      </c>
      <c r="L35" s="58">
        <f t="shared" si="4"/>
        <v>20.630000000000003</v>
      </c>
      <c r="M35" s="58">
        <f t="shared" si="5"/>
        <v>21.119999999999997</v>
      </c>
    </row>
    <row r="36" spans="1:15" s="58" customFormat="1" ht="15">
      <c r="A36" s="25">
        <v>35</v>
      </c>
      <c r="B36" s="23">
        <v>3</v>
      </c>
      <c r="C36" s="23">
        <v>565320</v>
      </c>
      <c r="D36" s="23" t="s">
        <v>80</v>
      </c>
      <c r="E36" s="23">
        <v>1988</v>
      </c>
      <c r="F36" s="23" t="s">
        <v>14</v>
      </c>
      <c r="G36" s="23" t="s">
        <v>574</v>
      </c>
      <c r="H36" s="39">
        <v>31.26</v>
      </c>
      <c r="I36" s="40">
        <v>52.75</v>
      </c>
      <c r="J36" s="41">
        <v>73.94</v>
      </c>
      <c r="K36" s="58">
        <f t="shared" si="3"/>
        <v>31.26</v>
      </c>
      <c r="L36" s="58">
        <f t="shared" si="4"/>
        <v>21.49</v>
      </c>
      <c r="M36" s="58">
        <f t="shared" si="5"/>
        <v>21.189999999999998</v>
      </c>
      <c r="O36" s="25"/>
    </row>
    <row r="37" spans="1:13" s="58" customFormat="1" ht="15">
      <c r="A37" s="25">
        <v>36</v>
      </c>
      <c r="B37" s="23">
        <v>46</v>
      </c>
      <c r="C37" s="23">
        <v>296431</v>
      </c>
      <c r="D37" s="33" t="s">
        <v>374</v>
      </c>
      <c r="E37" s="23">
        <v>1984</v>
      </c>
      <c r="F37" s="23" t="s">
        <v>10</v>
      </c>
      <c r="G37" s="23"/>
      <c r="H37" s="39">
        <v>31.75</v>
      </c>
      <c r="I37" s="40">
        <v>52.92</v>
      </c>
      <c r="J37" s="41">
        <v>74.02</v>
      </c>
      <c r="K37" s="58">
        <f t="shared" si="3"/>
        <v>31.75</v>
      </c>
      <c r="L37" s="58">
        <f t="shared" si="4"/>
        <v>21.17</v>
      </c>
      <c r="M37" s="58">
        <f t="shared" si="5"/>
        <v>21.099999999999994</v>
      </c>
    </row>
    <row r="38" spans="1:13" s="58" customFormat="1" ht="15">
      <c r="A38" s="25">
        <v>37</v>
      </c>
      <c r="B38" s="23">
        <v>40</v>
      </c>
      <c r="C38" s="23">
        <v>55913</v>
      </c>
      <c r="D38" s="33" t="s">
        <v>367</v>
      </c>
      <c r="E38" s="23">
        <v>1988</v>
      </c>
      <c r="F38" s="23" t="s">
        <v>5</v>
      </c>
      <c r="G38" s="23"/>
      <c r="H38" s="39">
        <v>31.74</v>
      </c>
      <c r="I38" s="40">
        <v>52.93</v>
      </c>
      <c r="J38" s="41">
        <v>74.06</v>
      </c>
      <c r="K38" s="58">
        <f t="shared" si="3"/>
        <v>31.74</v>
      </c>
      <c r="L38" s="58">
        <f t="shared" si="4"/>
        <v>21.19</v>
      </c>
      <c r="M38" s="58">
        <f t="shared" si="5"/>
        <v>21.130000000000003</v>
      </c>
    </row>
    <row r="39" spans="1:13" s="58" customFormat="1" ht="15">
      <c r="A39" s="25">
        <v>38</v>
      </c>
      <c r="B39" s="23">
        <v>48</v>
      </c>
      <c r="C39" s="23">
        <v>515997</v>
      </c>
      <c r="D39" s="22" t="s">
        <v>129</v>
      </c>
      <c r="E39" s="23">
        <v>1989</v>
      </c>
      <c r="F39" s="23" t="s">
        <v>8</v>
      </c>
      <c r="G39" s="23" t="s">
        <v>504</v>
      </c>
      <c r="H39" s="39">
        <v>31.81</v>
      </c>
      <c r="I39" s="40">
        <v>52.79</v>
      </c>
      <c r="J39" s="41">
        <v>74.08</v>
      </c>
      <c r="K39" s="58">
        <f t="shared" si="3"/>
        <v>31.81</v>
      </c>
      <c r="L39" s="58">
        <f t="shared" si="4"/>
        <v>20.98</v>
      </c>
      <c r="M39" s="58">
        <f t="shared" si="5"/>
        <v>21.29</v>
      </c>
    </row>
    <row r="40" spans="1:13" s="58" customFormat="1" ht="15">
      <c r="A40" s="25">
        <v>39</v>
      </c>
      <c r="B40" s="23">
        <v>43</v>
      </c>
      <c r="C40" s="23">
        <v>538038</v>
      </c>
      <c r="D40" s="33" t="s">
        <v>378</v>
      </c>
      <c r="E40" s="23">
        <v>1986</v>
      </c>
      <c r="F40" s="23" t="s">
        <v>11</v>
      </c>
      <c r="G40" s="23" t="s">
        <v>504</v>
      </c>
      <c r="H40" s="39">
        <v>31.97</v>
      </c>
      <c r="I40" s="40">
        <v>53.11</v>
      </c>
      <c r="J40" s="41">
        <v>74.31</v>
      </c>
      <c r="K40" s="58">
        <f t="shared" si="3"/>
        <v>31.97</v>
      </c>
      <c r="L40" s="58">
        <f t="shared" si="4"/>
        <v>21.14</v>
      </c>
      <c r="M40" s="58">
        <f t="shared" si="5"/>
        <v>21.200000000000003</v>
      </c>
    </row>
    <row r="41" spans="1:13" s="58" customFormat="1" ht="15">
      <c r="A41" s="25">
        <v>40</v>
      </c>
      <c r="B41" s="23">
        <v>36</v>
      </c>
      <c r="C41" s="23">
        <v>297153</v>
      </c>
      <c r="D41" s="23" t="s">
        <v>546</v>
      </c>
      <c r="E41" s="23">
        <v>1988</v>
      </c>
      <c r="F41" s="23" t="s">
        <v>10</v>
      </c>
      <c r="G41" s="23" t="s">
        <v>506</v>
      </c>
      <c r="H41" s="39">
        <v>31.89</v>
      </c>
      <c r="I41" s="40">
        <v>53.03</v>
      </c>
      <c r="J41" s="41">
        <v>74.37</v>
      </c>
      <c r="K41" s="58">
        <f t="shared" si="3"/>
        <v>31.89</v>
      </c>
      <c r="L41" s="58">
        <f t="shared" si="4"/>
        <v>21.14</v>
      </c>
      <c r="M41" s="58">
        <f t="shared" si="5"/>
        <v>21.340000000000003</v>
      </c>
    </row>
    <row r="42" spans="1:13" s="58" customFormat="1" ht="15">
      <c r="A42" s="25">
        <v>41</v>
      </c>
      <c r="B42" s="23">
        <v>44</v>
      </c>
      <c r="C42" s="23">
        <v>425880</v>
      </c>
      <c r="D42" s="23" t="s">
        <v>62</v>
      </c>
      <c r="E42" s="23">
        <v>1991</v>
      </c>
      <c r="F42" s="23" t="s">
        <v>15</v>
      </c>
      <c r="G42" s="23" t="s">
        <v>503</v>
      </c>
      <c r="H42" s="39">
        <v>31.47</v>
      </c>
      <c r="I42" s="40">
        <v>52.83</v>
      </c>
      <c r="J42" s="41">
        <v>74.39</v>
      </c>
      <c r="K42" s="58">
        <f t="shared" si="3"/>
        <v>31.47</v>
      </c>
      <c r="L42" s="58">
        <f t="shared" si="4"/>
        <v>21.36</v>
      </c>
      <c r="M42" s="58">
        <f t="shared" si="5"/>
        <v>21.560000000000002</v>
      </c>
    </row>
    <row r="43" spans="1:13" s="58" customFormat="1" ht="15">
      <c r="A43" s="25">
        <v>42</v>
      </c>
      <c r="B43" s="23">
        <v>32</v>
      </c>
      <c r="C43" s="23">
        <v>55978</v>
      </c>
      <c r="D43" s="33" t="s">
        <v>372</v>
      </c>
      <c r="E43" s="23">
        <v>1989</v>
      </c>
      <c r="F43" s="23" t="s">
        <v>5</v>
      </c>
      <c r="G43" s="23" t="s">
        <v>505</v>
      </c>
      <c r="H43" s="39">
        <v>31.78</v>
      </c>
      <c r="I43" s="40">
        <v>52.79</v>
      </c>
      <c r="J43" s="41">
        <v>74.53</v>
      </c>
      <c r="K43" s="58">
        <f t="shared" si="3"/>
        <v>31.78</v>
      </c>
      <c r="L43" s="58">
        <f t="shared" si="4"/>
        <v>21.009999999999998</v>
      </c>
      <c r="M43" s="58">
        <f t="shared" si="5"/>
        <v>21.740000000000002</v>
      </c>
    </row>
    <row r="44" spans="1:13" s="58" customFormat="1" ht="15">
      <c r="A44" s="25">
        <v>43</v>
      </c>
      <c r="B44" s="23">
        <v>7</v>
      </c>
      <c r="C44" s="23">
        <v>206175</v>
      </c>
      <c r="D44" s="33" t="s">
        <v>391</v>
      </c>
      <c r="E44" s="23">
        <v>1987</v>
      </c>
      <c r="F44" s="23" t="s">
        <v>13</v>
      </c>
      <c r="G44" s="23" t="s">
        <v>578</v>
      </c>
      <c r="H44" s="39">
        <v>32.41</v>
      </c>
      <c r="I44" s="40">
        <v>53.49</v>
      </c>
      <c r="J44" s="41">
        <v>74.8</v>
      </c>
      <c r="K44" s="58">
        <f t="shared" si="3"/>
        <v>32.41</v>
      </c>
      <c r="L44" s="58">
        <f t="shared" si="4"/>
        <v>21.080000000000005</v>
      </c>
      <c r="M44" s="58">
        <f t="shared" si="5"/>
        <v>21.309999999999995</v>
      </c>
    </row>
    <row r="45" spans="1:13" s="58" customFormat="1" ht="15">
      <c r="A45" s="25">
        <v>44</v>
      </c>
      <c r="B45" s="23">
        <v>10</v>
      </c>
      <c r="C45" s="23">
        <v>515849</v>
      </c>
      <c r="D45" s="23" t="s">
        <v>69</v>
      </c>
      <c r="E45" s="23">
        <v>1987</v>
      </c>
      <c r="F45" s="23" t="s">
        <v>8</v>
      </c>
      <c r="G45" s="23" t="s">
        <v>574</v>
      </c>
      <c r="H45" s="39">
        <v>32.46</v>
      </c>
      <c r="I45" s="40">
        <v>53.42</v>
      </c>
      <c r="J45" s="41">
        <v>74.82</v>
      </c>
      <c r="K45" s="58">
        <f t="shared" si="3"/>
        <v>32.46</v>
      </c>
      <c r="L45" s="58">
        <f t="shared" si="4"/>
        <v>20.96</v>
      </c>
      <c r="M45" s="58">
        <f t="shared" si="5"/>
        <v>21.39999999999999</v>
      </c>
    </row>
    <row r="46" spans="1:13" s="58" customFormat="1" ht="15">
      <c r="A46" s="25">
        <v>45</v>
      </c>
      <c r="B46" s="23">
        <v>49</v>
      </c>
      <c r="C46" s="23">
        <v>206323</v>
      </c>
      <c r="D46" s="33" t="s">
        <v>370</v>
      </c>
      <c r="E46" s="23">
        <v>1990</v>
      </c>
      <c r="F46" s="23" t="s">
        <v>13</v>
      </c>
      <c r="G46" s="23" t="s">
        <v>502</v>
      </c>
      <c r="H46" s="39">
        <v>32.18</v>
      </c>
      <c r="I46" s="40">
        <v>53.62</v>
      </c>
      <c r="J46" s="41">
        <v>74.83</v>
      </c>
      <c r="K46" s="58">
        <f t="shared" si="3"/>
        <v>32.18</v>
      </c>
      <c r="L46" s="58">
        <f t="shared" si="4"/>
        <v>21.439999999999998</v>
      </c>
      <c r="M46" s="58">
        <f t="shared" si="5"/>
        <v>21.21</v>
      </c>
    </row>
    <row r="47" spans="1:15" s="58" customFormat="1" ht="15">
      <c r="A47" s="25">
        <v>46</v>
      </c>
      <c r="B47" s="23">
        <v>41</v>
      </c>
      <c r="C47" s="23">
        <v>55759</v>
      </c>
      <c r="D47" s="23" t="s">
        <v>34</v>
      </c>
      <c r="E47" s="23">
        <v>1985</v>
      </c>
      <c r="F47" s="23" t="s">
        <v>5</v>
      </c>
      <c r="G47" s="23" t="s">
        <v>503</v>
      </c>
      <c r="H47" s="39">
        <v>31.78</v>
      </c>
      <c r="I47" s="40">
        <v>53.17</v>
      </c>
      <c r="J47" s="41">
        <v>74.91</v>
      </c>
      <c r="K47" s="58">
        <f t="shared" si="3"/>
        <v>31.78</v>
      </c>
      <c r="L47" s="58">
        <f t="shared" si="4"/>
        <v>21.39</v>
      </c>
      <c r="M47" s="58">
        <f t="shared" si="5"/>
        <v>21.739999999999995</v>
      </c>
      <c r="O47" s="25"/>
    </row>
    <row r="48" spans="1:15" s="58" customFormat="1" ht="15">
      <c r="A48" s="25">
        <v>47</v>
      </c>
      <c r="B48" s="23">
        <v>37</v>
      </c>
      <c r="C48" s="23">
        <v>55882</v>
      </c>
      <c r="D48" s="33" t="s">
        <v>371</v>
      </c>
      <c r="E48" s="23">
        <v>1987</v>
      </c>
      <c r="F48" s="23" t="s">
        <v>5</v>
      </c>
      <c r="G48" s="23" t="s">
        <v>503</v>
      </c>
      <c r="H48" s="39">
        <v>32.11</v>
      </c>
      <c r="I48" s="40">
        <v>53.28</v>
      </c>
      <c r="J48" s="41">
        <v>74.93</v>
      </c>
      <c r="K48" s="58">
        <f t="shared" si="3"/>
        <v>32.11</v>
      </c>
      <c r="L48" s="58">
        <f t="shared" si="4"/>
        <v>21.17</v>
      </c>
      <c r="M48" s="58">
        <f t="shared" si="5"/>
        <v>21.650000000000006</v>
      </c>
      <c r="O48" s="25"/>
    </row>
    <row r="49" spans="1:13" s="58" customFormat="1" ht="15">
      <c r="A49" s="25">
        <v>48</v>
      </c>
      <c r="B49" s="23">
        <v>54</v>
      </c>
      <c r="C49" s="23">
        <v>106825</v>
      </c>
      <c r="D49" s="23" t="s">
        <v>52</v>
      </c>
      <c r="E49" s="23">
        <v>1988</v>
      </c>
      <c r="F49" s="23" t="s">
        <v>9</v>
      </c>
      <c r="G49" s="23" t="s">
        <v>502</v>
      </c>
      <c r="H49" s="39">
        <v>31.79</v>
      </c>
      <c r="I49" s="40">
        <v>53.11</v>
      </c>
      <c r="J49" s="41">
        <v>74.95</v>
      </c>
      <c r="K49" s="58">
        <f t="shared" si="3"/>
        <v>31.79</v>
      </c>
      <c r="L49" s="58">
        <f t="shared" si="4"/>
        <v>21.32</v>
      </c>
      <c r="M49" s="58">
        <f t="shared" si="5"/>
        <v>21.840000000000003</v>
      </c>
    </row>
    <row r="50" spans="1:13" s="58" customFormat="1" ht="15">
      <c r="A50" s="25">
        <v>48</v>
      </c>
      <c r="B50" s="23">
        <v>52</v>
      </c>
      <c r="C50" s="23">
        <v>105920</v>
      </c>
      <c r="D50" s="33" t="s">
        <v>364</v>
      </c>
      <c r="E50" s="23">
        <v>1989</v>
      </c>
      <c r="F50" s="23" t="s">
        <v>9</v>
      </c>
      <c r="G50" s="23" t="s">
        <v>504</v>
      </c>
      <c r="H50" s="39">
        <v>32.45</v>
      </c>
      <c r="I50" s="40">
        <v>54.29</v>
      </c>
      <c r="J50" s="41">
        <v>75.95</v>
      </c>
      <c r="K50" s="58">
        <f t="shared" si="3"/>
        <v>32.45</v>
      </c>
      <c r="L50" s="58">
        <f t="shared" si="4"/>
        <v>21.839999999999996</v>
      </c>
      <c r="M50" s="58">
        <f t="shared" si="5"/>
        <v>21.660000000000004</v>
      </c>
    </row>
    <row r="51" spans="1:15" s="58" customFormat="1" ht="15">
      <c r="A51" s="25">
        <v>50</v>
      </c>
      <c r="B51" s="23">
        <v>38</v>
      </c>
      <c r="C51" s="23">
        <v>297134</v>
      </c>
      <c r="D51" s="23" t="s">
        <v>141</v>
      </c>
      <c r="E51" s="23">
        <v>1988</v>
      </c>
      <c r="F51" s="23" t="s">
        <v>10</v>
      </c>
      <c r="G51" s="23"/>
      <c r="H51" s="39">
        <v>32.96</v>
      </c>
      <c r="I51" s="40">
        <v>54.8</v>
      </c>
      <c r="J51" s="41">
        <v>76.52</v>
      </c>
      <c r="K51" s="58">
        <f t="shared" si="3"/>
        <v>32.96</v>
      </c>
      <c r="L51" s="58">
        <f t="shared" si="4"/>
        <v>21.839999999999996</v>
      </c>
      <c r="M51" s="58">
        <f t="shared" si="5"/>
        <v>21.72</v>
      </c>
      <c r="O51" s="25"/>
    </row>
    <row r="52" spans="1:13" s="58" customFormat="1" ht="15">
      <c r="A52" s="25">
        <v>51</v>
      </c>
      <c r="B52" s="23">
        <v>55</v>
      </c>
      <c r="C52" s="23">
        <v>225308</v>
      </c>
      <c r="D52" s="33" t="s">
        <v>362</v>
      </c>
      <c r="E52" s="23">
        <v>1986</v>
      </c>
      <c r="F52" s="23" t="s">
        <v>6</v>
      </c>
      <c r="G52" s="23" t="s">
        <v>507</v>
      </c>
      <c r="H52" s="39">
        <v>32.17</v>
      </c>
      <c r="I52" s="40">
        <v>54.42</v>
      </c>
      <c r="J52" s="41">
        <v>76.84</v>
      </c>
      <c r="K52" s="58">
        <f t="shared" si="3"/>
        <v>32.17</v>
      </c>
      <c r="L52" s="58">
        <f t="shared" si="4"/>
        <v>22.25</v>
      </c>
      <c r="M52" s="58">
        <f t="shared" si="5"/>
        <v>22.42</v>
      </c>
    </row>
    <row r="53" spans="1:13" s="58" customFormat="1" ht="15">
      <c r="A53" s="25">
        <v>52</v>
      </c>
      <c r="B53" s="23">
        <v>56</v>
      </c>
      <c r="C53" s="23">
        <v>35079</v>
      </c>
      <c r="D53" s="33" t="s">
        <v>327</v>
      </c>
      <c r="E53" s="23">
        <v>1982</v>
      </c>
      <c r="F53" s="23" t="s">
        <v>318</v>
      </c>
      <c r="G53" s="23" t="s">
        <v>502</v>
      </c>
      <c r="H53" s="39">
        <v>33.35</v>
      </c>
      <c r="I53" s="40">
        <v>55.57</v>
      </c>
      <c r="J53" s="41">
        <v>77.98</v>
      </c>
      <c r="K53" s="58">
        <f t="shared" si="3"/>
        <v>33.35</v>
      </c>
      <c r="L53" s="58">
        <f t="shared" si="4"/>
        <v>22.22</v>
      </c>
      <c r="M53" s="58">
        <f t="shared" si="5"/>
        <v>22.410000000000004</v>
      </c>
    </row>
    <row r="54" spans="1:12" s="58" customFormat="1" ht="15">
      <c r="A54" s="25" t="s">
        <v>599</v>
      </c>
      <c r="B54" s="23">
        <v>30</v>
      </c>
      <c r="C54" s="23">
        <v>296472</v>
      </c>
      <c r="D54" s="33" t="s">
        <v>389</v>
      </c>
      <c r="E54" s="23">
        <v>1985</v>
      </c>
      <c r="F54" s="23" t="s">
        <v>10</v>
      </c>
      <c r="G54" s="23" t="s">
        <v>581</v>
      </c>
      <c r="H54" s="39">
        <v>31</v>
      </c>
      <c r="I54" s="40">
        <v>52.26</v>
      </c>
      <c r="J54" s="41" t="s">
        <v>600</v>
      </c>
      <c r="K54" s="58">
        <f t="shared" si="3"/>
        <v>31</v>
      </c>
      <c r="L54" s="58">
        <f>+I54-H54</f>
        <v>21.259999999999998</v>
      </c>
    </row>
    <row r="55" spans="1:11" s="58" customFormat="1" ht="15">
      <c r="A55" s="25" t="s">
        <v>333</v>
      </c>
      <c r="B55" s="23">
        <v>42</v>
      </c>
      <c r="C55" s="23">
        <v>297601</v>
      </c>
      <c r="D55" s="23" t="s">
        <v>31</v>
      </c>
      <c r="E55" s="23">
        <v>1990</v>
      </c>
      <c r="F55" s="23" t="s">
        <v>10</v>
      </c>
      <c r="G55" s="23" t="s">
        <v>502</v>
      </c>
      <c r="H55" s="39">
        <v>31.87</v>
      </c>
      <c r="I55" s="40"/>
      <c r="J55" s="41" t="s">
        <v>597</v>
      </c>
      <c r="K55" s="58">
        <f t="shared" si="3"/>
        <v>31.87</v>
      </c>
    </row>
    <row r="56" spans="1:12" s="58" customFormat="1" ht="15">
      <c r="A56" s="25" t="s">
        <v>333</v>
      </c>
      <c r="B56" s="23">
        <v>47</v>
      </c>
      <c r="C56" s="23">
        <v>196573</v>
      </c>
      <c r="D56" s="33" t="s">
        <v>386</v>
      </c>
      <c r="E56" s="23">
        <v>1986</v>
      </c>
      <c r="F56" s="23" t="s">
        <v>1</v>
      </c>
      <c r="G56" s="23" t="s">
        <v>506</v>
      </c>
      <c r="H56" s="39">
        <v>31.71</v>
      </c>
      <c r="I56" s="40">
        <v>53.27</v>
      </c>
      <c r="J56" s="41" t="s">
        <v>597</v>
      </c>
      <c r="K56" s="58">
        <f t="shared" si="3"/>
        <v>31.71</v>
      </c>
      <c r="L56" s="58">
        <f>+I56-H56</f>
        <v>21.560000000000002</v>
      </c>
    </row>
    <row r="57" spans="1:11" s="58" customFormat="1" ht="15">
      <c r="A57" s="25" t="s">
        <v>333</v>
      </c>
      <c r="B57" s="23">
        <v>50</v>
      </c>
      <c r="C57" s="23">
        <v>565373</v>
      </c>
      <c r="D57" s="23" t="s">
        <v>432</v>
      </c>
      <c r="E57" s="23">
        <v>1991</v>
      </c>
      <c r="F57" s="23" t="s">
        <v>14</v>
      </c>
      <c r="G57" s="23" t="s">
        <v>505</v>
      </c>
      <c r="H57" s="39">
        <v>32.41</v>
      </c>
      <c r="I57" s="40"/>
      <c r="J57" s="41" t="s">
        <v>597</v>
      </c>
      <c r="K57" s="58">
        <f t="shared" si="3"/>
        <v>32.41</v>
      </c>
    </row>
    <row r="58" spans="1:12" s="58" customFormat="1" ht="15">
      <c r="A58" s="25" t="s">
        <v>333</v>
      </c>
      <c r="B58" s="23">
        <v>57</v>
      </c>
      <c r="C58" s="23">
        <v>375018</v>
      </c>
      <c r="D58" s="23" t="s">
        <v>548</v>
      </c>
      <c r="E58" s="23">
        <v>1983</v>
      </c>
      <c r="F58" s="23" t="s">
        <v>545</v>
      </c>
      <c r="G58" s="23"/>
      <c r="H58" s="39">
        <v>32.51</v>
      </c>
      <c r="I58" s="40">
        <v>54.27</v>
      </c>
      <c r="J58" s="41" t="s">
        <v>597</v>
      </c>
      <c r="K58" s="58">
        <f t="shared" si="3"/>
        <v>32.51</v>
      </c>
      <c r="L58" s="58">
        <f>+I58-H58</f>
        <v>21.760000000000005</v>
      </c>
    </row>
    <row r="59" spans="1:12" s="58" customFormat="1" ht="15">
      <c r="A59" s="25" t="s">
        <v>333</v>
      </c>
      <c r="B59" s="23">
        <v>58</v>
      </c>
      <c r="C59" s="23">
        <v>495763</v>
      </c>
      <c r="D59" s="33" t="s">
        <v>459</v>
      </c>
      <c r="E59" s="23">
        <v>1990</v>
      </c>
      <c r="F59" s="23" t="s">
        <v>12</v>
      </c>
      <c r="G59" s="23" t="s">
        <v>581</v>
      </c>
      <c r="H59" s="39">
        <v>32.09</v>
      </c>
      <c r="I59" s="40">
        <v>54.14</v>
      </c>
      <c r="J59" s="41" t="s">
        <v>597</v>
      </c>
      <c r="K59" s="58">
        <f t="shared" si="3"/>
        <v>32.09</v>
      </c>
      <c r="L59" s="58">
        <f>+I59-H59</f>
        <v>22.049999999999997</v>
      </c>
    </row>
    <row r="60" spans="1:10" s="58" customFormat="1" ht="15">
      <c r="A60" s="25" t="s">
        <v>331</v>
      </c>
      <c r="B60" s="23">
        <v>59</v>
      </c>
      <c r="C60" s="23">
        <v>296379</v>
      </c>
      <c r="D60" s="23" t="s">
        <v>40</v>
      </c>
      <c r="E60" s="23">
        <v>1984</v>
      </c>
      <c r="F60" s="23" t="s">
        <v>10</v>
      </c>
      <c r="G60" s="23" t="s">
        <v>504</v>
      </c>
      <c r="H60" s="39"/>
      <c r="I60" s="40"/>
      <c r="J60" s="41" t="s">
        <v>598</v>
      </c>
    </row>
    <row r="62" spans="1:16" ht="15">
      <c r="A62" s="69" t="s">
        <v>509</v>
      </c>
      <c r="B62" s="69"/>
      <c r="C62" s="69"/>
      <c r="D62" s="70" t="s">
        <v>596</v>
      </c>
      <c r="E62" s="70"/>
      <c r="F62" s="63" t="s">
        <v>584</v>
      </c>
      <c r="G62" s="62"/>
      <c r="J62" s="56"/>
      <c r="P62" s="59"/>
    </row>
    <row r="63" spans="1:16" ht="15">
      <c r="A63" s="64"/>
      <c r="B63" s="64"/>
      <c r="C63" s="64"/>
      <c r="D63" s="65"/>
      <c r="E63" s="65"/>
      <c r="F63" s="63"/>
      <c r="G63" s="62"/>
      <c r="J63" s="56"/>
      <c r="P63" s="59"/>
    </row>
    <row r="64" spans="4:10" s="58" customFormat="1" ht="15">
      <c r="D64" s="30" t="s">
        <v>510</v>
      </c>
      <c r="H64" s="27"/>
      <c r="I64" s="66"/>
      <c r="J64" s="51"/>
    </row>
    <row r="65" spans="4:10" s="58" customFormat="1" ht="15">
      <c r="D65" s="49" t="s">
        <v>511</v>
      </c>
      <c r="H65" s="27"/>
      <c r="I65" s="66"/>
      <c r="J65" s="51"/>
    </row>
  </sheetData>
  <sheetProtection/>
  <mergeCells count="2">
    <mergeCell ref="A62:C62"/>
    <mergeCell ref="D62:E6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3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6" bestFit="1" customWidth="1"/>
    <col min="24" max="24" width="4.140625" style="25" customWidth="1"/>
    <col min="25" max="25" width="5.8515625" style="26" bestFit="1" customWidth="1"/>
    <col min="26" max="26" width="4.140625" style="25" customWidth="1"/>
    <col min="27" max="27" width="5.8515625" style="26" bestFit="1" customWidth="1"/>
    <col min="28" max="28" width="4.140625" style="25" customWidth="1"/>
    <col min="29" max="29" width="5.8515625" style="26" bestFit="1" customWidth="1"/>
    <col min="30" max="30" width="4.140625" style="25" customWidth="1"/>
    <col min="31" max="31" width="5.8515625" style="26" bestFit="1" customWidth="1"/>
    <col min="32" max="32" width="4.140625" style="25" customWidth="1"/>
    <col min="33" max="33" width="5.8515625" style="26" bestFit="1" customWidth="1"/>
    <col min="34" max="34" width="4.140625" style="25" customWidth="1"/>
    <col min="35" max="35" width="5.8515625" style="26" bestFit="1" customWidth="1"/>
    <col min="36" max="36" width="4.140625" style="25" customWidth="1"/>
    <col min="37" max="37" width="5.8515625" style="26" bestFit="1" customWidth="1"/>
    <col min="38" max="38" width="4.140625" style="25" customWidth="1"/>
    <col min="39" max="39" width="5.8515625" style="26" bestFit="1" customWidth="1"/>
    <col min="40" max="40" width="4.140625" style="25" customWidth="1"/>
    <col min="41" max="41" width="5.8515625" style="26" bestFit="1" customWidth="1"/>
    <col min="42" max="42" width="4.140625" style="25" customWidth="1"/>
    <col min="43" max="43" width="5.8515625" style="26" bestFit="1" customWidth="1"/>
    <col min="44" max="44" width="4.140625" style="25" customWidth="1"/>
    <col min="45" max="45" width="5.8515625" style="26" bestFit="1" customWidth="1"/>
    <col min="46" max="46" width="4.140625" style="25" customWidth="1"/>
    <col min="47" max="51" width="7.140625" style="6" customWidth="1"/>
    <col min="52" max="52" width="7.140625" style="13" customWidth="1"/>
  </cols>
  <sheetData>
    <row r="1" spans="1:52" s="1" customFormat="1" ht="30.75" customHeight="1" thickBot="1">
      <c r="A1" s="11"/>
      <c r="C1" s="71" t="s">
        <v>158</v>
      </c>
      <c r="D1" s="72"/>
      <c r="E1" s="71" t="s">
        <v>316</v>
      </c>
      <c r="F1" s="73"/>
      <c r="G1" s="71" t="s">
        <v>355</v>
      </c>
      <c r="H1" s="73"/>
      <c r="I1" s="71" t="s">
        <v>396</v>
      </c>
      <c r="J1" s="72"/>
      <c r="K1" s="71" t="s">
        <v>423</v>
      </c>
      <c r="L1" s="72"/>
      <c r="M1" s="71" t="s">
        <v>434</v>
      </c>
      <c r="N1" s="72"/>
      <c r="O1" s="71" t="s">
        <v>439</v>
      </c>
      <c r="P1" s="72"/>
      <c r="Q1" s="71" t="s">
        <v>452</v>
      </c>
      <c r="R1" s="72"/>
      <c r="S1" s="71" t="s">
        <v>457</v>
      </c>
      <c r="T1" s="72"/>
      <c r="U1" s="71" t="s">
        <v>471</v>
      </c>
      <c r="V1" s="72"/>
      <c r="W1" s="71" t="s">
        <v>489</v>
      </c>
      <c r="X1" s="72"/>
      <c r="Y1" s="71" t="s">
        <v>491</v>
      </c>
      <c r="Z1" s="72"/>
      <c r="AA1" s="71" t="s">
        <v>542</v>
      </c>
      <c r="AB1" s="72"/>
      <c r="AC1" s="71" t="s">
        <v>551</v>
      </c>
      <c r="AD1" s="72"/>
      <c r="AE1" s="71" t="s">
        <v>559</v>
      </c>
      <c r="AF1" s="72"/>
      <c r="AG1" s="71" t="s">
        <v>575</v>
      </c>
      <c r="AH1" s="72"/>
      <c r="AI1" s="71" t="s">
        <v>580</v>
      </c>
      <c r="AJ1" s="72"/>
      <c r="AK1" s="71" t="s">
        <v>585</v>
      </c>
      <c r="AL1" s="72"/>
      <c r="AM1" s="71" t="s">
        <v>586</v>
      </c>
      <c r="AN1" s="72"/>
      <c r="AO1" s="71" t="s">
        <v>587</v>
      </c>
      <c r="AP1" s="72"/>
      <c r="AQ1" s="71" t="s">
        <v>588</v>
      </c>
      <c r="AR1" s="72"/>
      <c r="AS1" s="71" t="s">
        <v>589</v>
      </c>
      <c r="AT1" s="72"/>
      <c r="AU1" s="2" t="s">
        <v>0</v>
      </c>
      <c r="AV1" s="2" t="s">
        <v>115</v>
      </c>
      <c r="AW1" s="2" t="s">
        <v>116</v>
      </c>
      <c r="AX1" s="2" t="s">
        <v>117</v>
      </c>
      <c r="AY1" s="2" t="s">
        <v>317</v>
      </c>
      <c r="AZ1" s="12" t="s">
        <v>118</v>
      </c>
    </row>
    <row r="2" spans="1:52" ht="15.75" thickTop="1">
      <c r="A2" s="23" t="s">
        <v>532</v>
      </c>
      <c r="B2" s="23" t="s">
        <v>112</v>
      </c>
      <c r="C2" s="26"/>
      <c r="G2" s="26"/>
      <c r="I2" s="26"/>
      <c r="K2" s="26"/>
      <c r="M2" s="26"/>
      <c r="O2" s="26"/>
      <c r="Q2" s="26"/>
      <c r="S2" s="26"/>
      <c r="U2" s="26"/>
      <c r="AA2" s="27" t="s">
        <v>7</v>
      </c>
      <c r="AC2" s="24"/>
      <c r="AE2" s="24"/>
      <c r="AG2" s="24"/>
      <c r="AI2" s="24"/>
      <c r="AK2" s="24"/>
      <c r="AM2" s="24"/>
      <c r="AO2" s="24"/>
      <c r="AQ2" s="24"/>
      <c r="AS2" s="24"/>
      <c r="AU2" s="26">
        <f>+D2+F2+H2+J2+L2+N2+P2+T2+R2+V2+X2+Z2+AB2+AD2+AF2+AH2+AJ2+AL2+AN2+AP2+AR2+AT2</f>
        <v>0</v>
      </c>
      <c r="AV2" s="26">
        <f aca="true" t="shared" si="0" ref="AV2:AV65">+D2+P2+AB2+AF2+AL2</f>
        <v>0</v>
      </c>
      <c r="AW2" s="26">
        <f aca="true" t="shared" si="1" ref="AW2:AW65">+L2+N2+V2+AD2</f>
        <v>0</v>
      </c>
      <c r="AX2" s="26">
        <f>+H2+J2+R2+AN2</f>
        <v>0</v>
      </c>
      <c r="AY2" s="26">
        <f>+F2+T2+X2+AJ2+AP2</f>
        <v>0</v>
      </c>
      <c r="AZ2" s="13">
        <f>+AH2+AT2</f>
        <v>0</v>
      </c>
    </row>
    <row r="3" spans="1:52" ht="15">
      <c r="A3" s="33" t="s">
        <v>404</v>
      </c>
      <c r="B3" s="33" t="s">
        <v>8</v>
      </c>
      <c r="C3" s="26"/>
      <c r="G3" s="26"/>
      <c r="I3" s="26"/>
      <c r="K3" s="26">
        <v>21</v>
      </c>
      <c r="L3" s="5">
        <v>10</v>
      </c>
      <c r="M3" s="26"/>
      <c r="O3" s="26"/>
      <c r="Q3" s="26"/>
      <c r="S3" s="26"/>
      <c r="U3" s="27">
        <v>55</v>
      </c>
      <c r="W3" s="27"/>
      <c r="Y3" s="27"/>
      <c r="AA3" s="27"/>
      <c r="AC3" s="26">
        <v>29</v>
      </c>
      <c r="AD3" s="25">
        <v>2</v>
      </c>
      <c r="AG3" s="27" t="s">
        <v>7</v>
      </c>
      <c r="AI3" s="27"/>
      <c r="AK3" s="27"/>
      <c r="AM3" s="27"/>
      <c r="AO3" s="27"/>
      <c r="AQ3" s="27"/>
      <c r="AS3" s="27"/>
      <c r="AU3" s="26">
        <f aca="true" t="shared" si="2" ref="AU3:AU66">+D3+F3+H3+J3+L3+N3+P3+T3+R3+V3+X3+Z3+AB3+AD3+AF3+AH3+AJ3+AL3+AN3+AP3+AR3+AT3</f>
        <v>12</v>
      </c>
      <c r="AV3" s="26">
        <f t="shared" si="0"/>
        <v>0</v>
      </c>
      <c r="AW3" s="26">
        <f t="shared" si="1"/>
        <v>12</v>
      </c>
      <c r="AX3" s="26">
        <f aca="true" t="shared" si="3" ref="AX3:AX66">+H3+J3+R3+AN3</f>
        <v>0</v>
      </c>
      <c r="AY3" s="26">
        <f aca="true" t="shared" si="4" ref="AY3:AY66">+F3+T3+X3+AJ3+AP3</f>
        <v>0</v>
      </c>
      <c r="AZ3" s="29">
        <f aca="true" t="shared" si="5" ref="AZ3:AZ66">+AH3+AT3</f>
        <v>0</v>
      </c>
    </row>
    <row r="4" spans="1:52" ht="15">
      <c r="A4" s="33" t="s">
        <v>229</v>
      </c>
      <c r="B4" s="22" t="s">
        <v>3</v>
      </c>
      <c r="C4" s="31" t="s">
        <v>7</v>
      </c>
      <c r="E4" s="26"/>
      <c r="G4" s="26"/>
      <c r="I4" s="26"/>
      <c r="K4" s="26"/>
      <c r="M4" s="26"/>
      <c r="O4" s="27" t="s">
        <v>7</v>
      </c>
      <c r="Q4" s="27"/>
      <c r="S4" s="27"/>
      <c r="U4" s="27"/>
      <c r="W4" s="27"/>
      <c r="Y4" s="27"/>
      <c r="AA4" s="27">
        <v>51</v>
      </c>
      <c r="AC4" s="27"/>
      <c r="AE4" s="27" t="s">
        <v>7</v>
      </c>
      <c r="AG4" s="27"/>
      <c r="AI4" s="27"/>
      <c r="AK4" s="27"/>
      <c r="AM4" s="27"/>
      <c r="AO4" s="27"/>
      <c r="AQ4" s="27"/>
      <c r="AS4" s="27"/>
      <c r="AU4" s="26">
        <f t="shared" si="2"/>
        <v>0</v>
      </c>
      <c r="AV4" s="26">
        <f t="shared" si="0"/>
        <v>0</v>
      </c>
      <c r="AW4" s="26">
        <f t="shared" si="1"/>
        <v>0</v>
      </c>
      <c r="AX4" s="26">
        <f t="shared" si="3"/>
        <v>0</v>
      </c>
      <c r="AY4" s="26">
        <f t="shared" si="4"/>
        <v>0</v>
      </c>
      <c r="AZ4" s="29">
        <f t="shared" si="5"/>
        <v>0</v>
      </c>
    </row>
    <row r="5" spans="1:52" ht="15">
      <c r="A5" s="33" t="s">
        <v>357</v>
      </c>
      <c r="B5" s="34" t="s">
        <v>2</v>
      </c>
      <c r="C5" s="26"/>
      <c r="E5" s="26"/>
      <c r="G5" s="26"/>
      <c r="I5" s="31" t="s">
        <v>333</v>
      </c>
      <c r="K5" s="31">
        <v>58</v>
      </c>
      <c r="M5" s="31"/>
      <c r="O5" s="31"/>
      <c r="Q5" s="27" t="s">
        <v>333</v>
      </c>
      <c r="S5" s="27">
        <v>61</v>
      </c>
      <c r="U5" s="27"/>
      <c r="W5" s="27"/>
      <c r="Y5" s="27"/>
      <c r="AA5" s="27"/>
      <c r="AC5" s="27"/>
      <c r="AE5" s="27"/>
      <c r="AG5" s="27"/>
      <c r="AI5" s="27"/>
      <c r="AK5" s="27"/>
      <c r="AM5" s="27"/>
      <c r="AO5" s="27"/>
      <c r="AQ5" s="27"/>
      <c r="AS5" s="27"/>
      <c r="AU5" s="26">
        <f t="shared" si="2"/>
        <v>0</v>
      </c>
      <c r="AV5" s="26">
        <f t="shared" si="0"/>
        <v>0</v>
      </c>
      <c r="AW5" s="26">
        <f t="shared" si="1"/>
        <v>0</v>
      </c>
      <c r="AX5" s="26">
        <f t="shared" si="3"/>
        <v>0</v>
      </c>
      <c r="AY5" s="26">
        <f t="shared" si="4"/>
        <v>0</v>
      </c>
      <c r="AZ5" s="29">
        <f t="shared" si="5"/>
        <v>0</v>
      </c>
    </row>
    <row r="6" spans="1:52" ht="15">
      <c r="A6" s="33" t="s">
        <v>190</v>
      </c>
      <c r="B6" s="22" t="s">
        <v>3</v>
      </c>
      <c r="C6" s="31" t="s">
        <v>7</v>
      </c>
      <c r="E6" s="26"/>
      <c r="G6" s="26"/>
      <c r="I6" s="26"/>
      <c r="K6" s="26"/>
      <c r="M6" s="26"/>
      <c r="O6" s="27">
        <v>34</v>
      </c>
      <c r="Q6" s="27"/>
      <c r="S6" s="27"/>
      <c r="U6" s="27"/>
      <c r="W6" s="27"/>
      <c r="Y6" s="27"/>
      <c r="AA6" s="26">
        <v>14</v>
      </c>
      <c r="AB6" s="25">
        <v>18</v>
      </c>
      <c r="AE6" s="26">
        <v>15</v>
      </c>
      <c r="AF6" s="25">
        <v>16</v>
      </c>
      <c r="AK6" s="26">
        <v>11</v>
      </c>
      <c r="AL6" s="25">
        <v>24</v>
      </c>
      <c r="AU6" s="26">
        <f t="shared" si="2"/>
        <v>58</v>
      </c>
      <c r="AV6" s="26">
        <f t="shared" si="0"/>
        <v>58</v>
      </c>
      <c r="AW6" s="26">
        <f t="shared" si="1"/>
        <v>0</v>
      </c>
      <c r="AX6" s="26">
        <f t="shared" si="3"/>
        <v>0</v>
      </c>
      <c r="AY6" s="26">
        <f t="shared" si="4"/>
        <v>0</v>
      </c>
      <c r="AZ6" s="29">
        <f t="shared" si="5"/>
        <v>0</v>
      </c>
    </row>
    <row r="7" spans="1:52" ht="15">
      <c r="A7" s="33" t="s">
        <v>209</v>
      </c>
      <c r="B7" s="22" t="s">
        <v>4</v>
      </c>
      <c r="C7" s="26">
        <v>13</v>
      </c>
      <c r="D7" s="5">
        <v>20</v>
      </c>
      <c r="E7" s="31">
        <v>33</v>
      </c>
      <c r="G7" s="31">
        <v>41</v>
      </c>
      <c r="I7" s="28">
        <v>30</v>
      </c>
      <c r="J7" s="5">
        <v>1</v>
      </c>
      <c r="K7" s="26">
        <v>16</v>
      </c>
      <c r="L7" s="5">
        <v>15</v>
      </c>
      <c r="M7" s="26">
        <v>22</v>
      </c>
      <c r="N7" s="5">
        <v>9</v>
      </c>
      <c r="O7" s="26">
        <v>7</v>
      </c>
      <c r="P7" s="5">
        <v>36</v>
      </c>
      <c r="Q7" s="26"/>
      <c r="S7" s="26"/>
      <c r="U7" s="26">
        <v>5</v>
      </c>
      <c r="V7" s="15">
        <v>45</v>
      </c>
      <c r="AA7" s="27">
        <v>31</v>
      </c>
      <c r="AC7" s="26">
        <v>17</v>
      </c>
      <c r="AD7" s="25">
        <v>14</v>
      </c>
      <c r="AE7" s="27" t="s">
        <v>7</v>
      </c>
      <c r="AG7" s="28">
        <v>10</v>
      </c>
      <c r="AH7" s="25">
        <v>26</v>
      </c>
      <c r="AI7" s="28"/>
      <c r="AK7" s="26">
        <v>24</v>
      </c>
      <c r="AL7" s="25">
        <v>7</v>
      </c>
      <c r="AM7" s="26" t="s">
        <v>331</v>
      </c>
      <c r="AU7" s="26">
        <f t="shared" si="2"/>
        <v>173</v>
      </c>
      <c r="AV7" s="26">
        <f t="shared" si="0"/>
        <v>63</v>
      </c>
      <c r="AW7" s="26">
        <f t="shared" si="1"/>
        <v>83</v>
      </c>
      <c r="AX7" s="26">
        <f t="shared" si="3"/>
        <v>1</v>
      </c>
      <c r="AY7" s="26">
        <f t="shared" si="4"/>
        <v>0</v>
      </c>
      <c r="AZ7" s="29">
        <f t="shared" si="5"/>
        <v>26</v>
      </c>
    </row>
    <row r="8" spans="1:52" ht="15">
      <c r="A8" s="23" t="s">
        <v>255</v>
      </c>
      <c r="B8" s="22" t="s">
        <v>5</v>
      </c>
      <c r="C8" s="26"/>
      <c r="E8" s="31">
        <v>40</v>
      </c>
      <c r="G8" s="28">
        <v>3</v>
      </c>
      <c r="H8" s="5">
        <v>60</v>
      </c>
      <c r="I8" s="28">
        <v>18</v>
      </c>
      <c r="J8" s="5">
        <v>13</v>
      </c>
      <c r="K8" s="26">
        <v>4</v>
      </c>
      <c r="L8" s="5">
        <v>50</v>
      </c>
      <c r="M8" s="26">
        <v>20</v>
      </c>
      <c r="N8" s="5">
        <v>11</v>
      </c>
      <c r="O8" s="26"/>
      <c r="Q8" s="26">
        <v>5</v>
      </c>
      <c r="R8" s="15">
        <v>45</v>
      </c>
      <c r="S8" s="26">
        <v>2</v>
      </c>
      <c r="T8" s="15">
        <v>80</v>
      </c>
      <c r="U8" s="27">
        <v>46</v>
      </c>
      <c r="W8" s="26">
        <v>10</v>
      </c>
      <c r="X8" s="25">
        <v>26</v>
      </c>
      <c r="Y8" s="26">
        <v>5</v>
      </c>
      <c r="Z8" s="25">
        <v>30</v>
      </c>
      <c r="AC8" s="26">
        <v>21</v>
      </c>
      <c r="AD8" s="25">
        <v>10</v>
      </c>
      <c r="AG8" s="28">
        <v>13</v>
      </c>
      <c r="AH8" s="25">
        <v>20</v>
      </c>
      <c r="AI8" s="26">
        <v>6</v>
      </c>
      <c r="AJ8" s="25">
        <v>40</v>
      </c>
      <c r="AM8" s="26">
        <v>5</v>
      </c>
      <c r="AN8" s="25">
        <v>45</v>
      </c>
      <c r="AU8" s="26">
        <f t="shared" si="2"/>
        <v>430</v>
      </c>
      <c r="AV8" s="26">
        <f t="shared" si="0"/>
        <v>0</v>
      </c>
      <c r="AW8" s="26">
        <f t="shared" si="1"/>
        <v>71</v>
      </c>
      <c r="AX8" s="26">
        <f t="shared" si="3"/>
        <v>163</v>
      </c>
      <c r="AY8" s="26">
        <f t="shared" si="4"/>
        <v>146</v>
      </c>
      <c r="AZ8" s="29">
        <f t="shared" si="5"/>
        <v>20</v>
      </c>
    </row>
    <row r="9" spans="1:52" ht="15">
      <c r="A9" s="33" t="s">
        <v>236</v>
      </c>
      <c r="B9" s="22" t="s">
        <v>6</v>
      </c>
      <c r="C9" s="31" t="s">
        <v>7</v>
      </c>
      <c r="E9" s="26"/>
      <c r="G9" s="26"/>
      <c r="I9" s="26"/>
      <c r="K9" s="26"/>
      <c r="M9" s="26"/>
      <c r="O9" s="27">
        <v>38</v>
      </c>
      <c r="Q9" s="27"/>
      <c r="S9" s="27"/>
      <c r="U9" s="27"/>
      <c r="W9" s="27"/>
      <c r="Y9" s="27"/>
      <c r="AA9" s="27">
        <v>55</v>
      </c>
      <c r="AC9" s="27"/>
      <c r="AE9" s="24" t="s">
        <v>7</v>
      </c>
      <c r="AG9" s="24"/>
      <c r="AI9" s="24"/>
      <c r="AK9" s="24"/>
      <c r="AM9" s="24"/>
      <c r="AO9" s="24"/>
      <c r="AQ9" s="24"/>
      <c r="AS9" s="24"/>
      <c r="AU9" s="26">
        <f t="shared" si="2"/>
        <v>0</v>
      </c>
      <c r="AV9" s="26">
        <f t="shared" si="0"/>
        <v>0</v>
      </c>
      <c r="AW9" s="26">
        <f t="shared" si="1"/>
        <v>0</v>
      </c>
      <c r="AX9" s="26">
        <f t="shared" si="3"/>
        <v>0</v>
      </c>
      <c r="AY9" s="26">
        <f t="shared" si="4"/>
        <v>0</v>
      </c>
      <c r="AZ9" s="29">
        <f t="shared" si="5"/>
        <v>0</v>
      </c>
    </row>
    <row r="10" spans="1:52" ht="15">
      <c r="A10" s="33" t="s">
        <v>220</v>
      </c>
      <c r="B10" s="22" t="s">
        <v>5</v>
      </c>
      <c r="C10" s="26">
        <v>25</v>
      </c>
      <c r="D10" s="5">
        <v>6</v>
      </c>
      <c r="E10" s="26"/>
      <c r="G10" s="26"/>
      <c r="I10" s="26"/>
      <c r="K10" s="26"/>
      <c r="M10" s="26"/>
      <c r="O10" s="27">
        <v>32</v>
      </c>
      <c r="Q10" s="27"/>
      <c r="S10" s="27"/>
      <c r="U10" s="27"/>
      <c r="W10" s="27"/>
      <c r="Y10" s="27"/>
      <c r="AA10" s="27">
        <v>50</v>
      </c>
      <c r="AC10" s="27"/>
      <c r="AE10" s="27" t="s">
        <v>7</v>
      </c>
      <c r="AG10" s="27"/>
      <c r="AI10" s="27"/>
      <c r="AK10" s="27">
        <v>31</v>
      </c>
      <c r="AM10" s="27"/>
      <c r="AO10" s="27"/>
      <c r="AQ10" s="27"/>
      <c r="AS10" s="27"/>
      <c r="AU10" s="26">
        <f t="shared" si="2"/>
        <v>6</v>
      </c>
      <c r="AV10" s="26">
        <f t="shared" si="0"/>
        <v>6</v>
      </c>
      <c r="AW10" s="26">
        <f t="shared" si="1"/>
        <v>0</v>
      </c>
      <c r="AX10" s="26">
        <f t="shared" si="3"/>
        <v>0</v>
      </c>
      <c r="AY10" s="26">
        <f t="shared" si="4"/>
        <v>0</v>
      </c>
      <c r="AZ10" s="29">
        <f t="shared" si="5"/>
        <v>0</v>
      </c>
    </row>
    <row r="11" spans="1:52" ht="15">
      <c r="A11" s="23" t="s">
        <v>405</v>
      </c>
      <c r="B11" s="33" t="s">
        <v>8</v>
      </c>
      <c r="C11" s="26"/>
      <c r="E11" s="26"/>
      <c r="G11" s="26"/>
      <c r="I11" s="26"/>
      <c r="K11" s="26">
        <v>26</v>
      </c>
      <c r="L11" s="5">
        <v>5</v>
      </c>
      <c r="M11" s="26">
        <v>21</v>
      </c>
      <c r="N11" s="5">
        <v>10</v>
      </c>
      <c r="O11" s="26"/>
      <c r="Q11" s="26"/>
      <c r="S11" s="26"/>
      <c r="U11" s="26" t="s">
        <v>19</v>
      </c>
      <c r="AA11" s="27">
        <v>36</v>
      </c>
      <c r="AC11" s="26">
        <v>7</v>
      </c>
      <c r="AD11" s="25">
        <v>36</v>
      </c>
      <c r="AE11" s="26">
        <v>21</v>
      </c>
      <c r="AF11" s="25">
        <v>10</v>
      </c>
      <c r="AK11" s="27">
        <v>45</v>
      </c>
      <c r="AM11" s="27"/>
      <c r="AO11" s="27"/>
      <c r="AQ11" s="27"/>
      <c r="AS11" s="27"/>
      <c r="AU11" s="26">
        <f t="shared" si="2"/>
        <v>61</v>
      </c>
      <c r="AV11" s="26">
        <f t="shared" si="0"/>
        <v>10</v>
      </c>
      <c r="AW11" s="26">
        <f t="shared" si="1"/>
        <v>51</v>
      </c>
      <c r="AX11" s="26">
        <f t="shared" si="3"/>
        <v>0</v>
      </c>
      <c r="AY11" s="26">
        <f t="shared" si="4"/>
        <v>0</v>
      </c>
      <c r="AZ11" s="29">
        <f t="shared" si="5"/>
        <v>0</v>
      </c>
    </row>
    <row r="12" spans="1:52" ht="15">
      <c r="A12" s="23" t="s">
        <v>256</v>
      </c>
      <c r="B12" s="22" t="s">
        <v>1</v>
      </c>
      <c r="C12" s="26"/>
      <c r="E12" s="26">
        <v>19</v>
      </c>
      <c r="F12" s="5">
        <v>12</v>
      </c>
      <c r="G12" s="28">
        <v>28</v>
      </c>
      <c r="H12" s="5">
        <v>3</v>
      </c>
      <c r="I12" s="28">
        <v>27</v>
      </c>
      <c r="J12" s="5">
        <v>4</v>
      </c>
      <c r="K12" s="28"/>
      <c r="M12" s="28"/>
      <c r="O12" s="28"/>
      <c r="Q12" s="26">
        <v>21</v>
      </c>
      <c r="R12" s="15">
        <v>10</v>
      </c>
      <c r="S12" s="26">
        <v>27</v>
      </c>
      <c r="T12" s="15">
        <v>4</v>
      </c>
      <c r="U12" s="26"/>
      <c r="W12" s="26">
        <v>23</v>
      </c>
      <c r="X12" s="25">
        <v>8</v>
      </c>
      <c r="AI12" s="26">
        <v>30</v>
      </c>
      <c r="AJ12" s="25">
        <v>1</v>
      </c>
      <c r="AM12" s="26">
        <v>13</v>
      </c>
      <c r="AN12" s="25">
        <v>20</v>
      </c>
      <c r="AU12" s="26">
        <f t="shared" si="2"/>
        <v>62</v>
      </c>
      <c r="AV12" s="26">
        <f t="shared" si="0"/>
        <v>0</v>
      </c>
      <c r="AW12" s="26">
        <f t="shared" si="1"/>
        <v>0</v>
      </c>
      <c r="AX12" s="26">
        <f t="shared" si="3"/>
        <v>37</v>
      </c>
      <c r="AY12" s="26">
        <f t="shared" si="4"/>
        <v>25</v>
      </c>
      <c r="AZ12" s="29">
        <f t="shared" si="5"/>
        <v>0</v>
      </c>
    </row>
    <row r="13" spans="1:52" ht="15">
      <c r="A13" s="32" t="s">
        <v>257</v>
      </c>
      <c r="B13" s="22" t="s">
        <v>11</v>
      </c>
      <c r="C13" s="26"/>
      <c r="E13" s="31">
        <v>43</v>
      </c>
      <c r="G13" s="31">
        <v>47</v>
      </c>
      <c r="I13" s="26"/>
      <c r="K13" s="26"/>
      <c r="M13" s="26"/>
      <c r="O13" s="26"/>
      <c r="Q13" s="26"/>
      <c r="S13" s="26"/>
      <c r="U13" s="26"/>
      <c r="AU13" s="26">
        <f t="shared" si="2"/>
        <v>0</v>
      </c>
      <c r="AV13" s="26">
        <f t="shared" si="0"/>
        <v>0</v>
      </c>
      <c r="AW13" s="26">
        <f t="shared" si="1"/>
        <v>0</v>
      </c>
      <c r="AX13" s="26">
        <f t="shared" si="3"/>
        <v>0</v>
      </c>
      <c r="AY13" s="26">
        <f t="shared" si="4"/>
        <v>0</v>
      </c>
      <c r="AZ13" s="29">
        <f t="shared" si="5"/>
        <v>0</v>
      </c>
    </row>
    <row r="14" spans="1:52" ht="15">
      <c r="A14" s="33" t="s">
        <v>214</v>
      </c>
      <c r="B14" s="22" t="s">
        <v>9</v>
      </c>
      <c r="C14" s="26">
        <v>22</v>
      </c>
      <c r="D14" s="5">
        <v>9</v>
      </c>
      <c r="E14" s="26"/>
      <c r="G14" s="26"/>
      <c r="I14" s="26"/>
      <c r="K14" s="26"/>
      <c r="M14" s="26"/>
      <c r="O14" s="26" t="s">
        <v>19</v>
      </c>
      <c r="Q14" s="26"/>
      <c r="S14" s="26"/>
      <c r="U14" s="26"/>
      <c r="AA14" s="27" t="s">
        <v>7</v>
      </c>
      <c r="AC14" s="27"/>
      <c r="AE14" s="27" t="s">
        <v>7</v>
      </c>
      <c r="AG14" s="27"/>
      <c r="AI14" s="27"/>
      <c r="AK14" s="27">
        <v>35</v>
      </c>
      <c r="AM14" s="27"/>
      <c r="AO14" s="27"/>
      <c r="AQ14" s="27"/>
      <c r="AS14" s="27"/>
      <c r="AU14" s="26">
        <f t="shared" si="2"/>
        <v>9</v>
      </c>
      <c r="AV14" s="26">
        <f t="shared" si="0"/>
        <v>9</v>
      </c>
      <c r="AW14" s="26">
        <f t="shared" si="1"/>
        <v>0</v>
      </c>
      <c r="AX14" s="26">
        <f t="shared" si="3"/>
        <v>0</v>
      </c>
      <c r="AY14" s="26">
        <f t="shared" si="4"/>
        <v>0</v>
      </c>
      <c r="AZ14" s="29">
        <f t="shared" si="5"/>
        <v>0</v>
      </c>
    </row>
    <row r="15" spans="1:52" ht="15">
      <c r="A15" s="33" t="s">
        <v>425</v>
      </c>
      <c r="B15" s="33" t="s">
        <v>15</v>
      </c>
      <c r="C15" s="26"/>
      <c r="E15" s="26"/>
      <c r="G15" s="26"/>
      <c r="I15" s="26"/>
      <c r="K15" s="26"/>
      <c r="M15" s="31" t="s">
        <v>7</v>
      </c>
      <c r="O15" s="31"/>
      <c r="Q15" s="31"/>
      <c r="S15" s="31"/>
      <c r="U15" s="31"/>
      <c r="W15" s="31"/>
      <c r="Y15" s="31"/>
      <c r="AA15" s="31"/>
      <c r="AC15" s="27">
        <v>51</v>
      </c>
      <c r="AE15" s="27"/>
      <c r="AG15" s="27"/>
      <c r="AI15" s="27"/>
      <c r="AK15" s="27"/>
      <c r="AM15" s="27"/>
      <c r="AO15" s="27"/>
      <c r="AQ15" s="27"/>
      <c r="AS15" s="27"/>
      <c r="AU15" s="26">
        <f t="shared" si="2"/>
        <v>0</v>
      </c>
      <c r="AV15" s="26">
        <f t="shared" si="0"/>
        <v>0</v>
      </c>
      <c r="AW15" s="26">
        <f t="shared" si="1"/>
        <v>0</v>
      </c>
      <c r="AX15" s="26">
        <f t="shared" si="3"/>
        <v>0</v>
      </c>
      <c r="AY15" s="26">
        <f t="shared" si="4"/>
        <v>0</v>
      </c>
      <c r="AZ15" s="29">
        <f t="shared" si="5"/>
        <v>0</v>
      </c>
    </row>
    <row r="16" spans="1:52" ht="15">
      <c r="A16" s="33" t="s">
        <v>222</v>
      </c>
      <c r="B16" s="22" t="s">
        <v>166</v>
      </c>
      <c r="C16" s="31" t="s">
        <v>7</v>
      </c>
      <c r="E16" s="26"/>
      <c r="G16" s="26"/>
      <c r="I16" s="26"/>
      <c r="K16" s="26"/>
      <c r="M16" s="26"/>
      <c r="O16" s="27">
        <v>44</v>
      </c>
      <c r="Q16" s="27"/>
      <c r="S16" s="27"/>
      <c r="U16" s="27"/>
      <c r="W16" s="27"/>
      <c r="Y16" s="27"/>
      <c r="AA16" s="27" t="s">
        <v>7</v>
      </c>
      <c r="AC16" s="27"/>
      <c r="AE16" s="27" t="s">
        <v>7</v>
      </c>
      <c r="AG16" s="27"/>
      <c r="AI16" s="27"/>
      <c r="AK16" s="27" t="s">
        <v>7</v>
      </c>
      <c r="AM16" s="27"/>
      <c r="AO16" s="27"/>
      <c r="AQ16" s="27"/>
      <c r="AS16" s="27"/>
      <c r="AU16" s="26">
        <f t="shared" si="2"/>
        <v>0</v>
      </c>
      <c r="AV16" s="26">
        <f t="shared" si="0"/>
        <v>0</v>
      </c>
      <c r="AW16" s="26">
        <f t="shared" si="1"/>
        <v>0</v>
      </c>
      <c r="AX16" s="26">
        <f t="shared" si="3"/>
        <v>0</v>
      </c>
      <c r="AY16" s="26">
        <f t="shared" si="4"/>
        <v>0</v>
      </c>
      <c r="AZ16" s="29">
        <f t="shared" si="5"/>
        <v>0</v>
      </c>
    </row>
    <row r="17" spans="1:52" ht="15">
      <c r="A17" s="23" t="s">
        <v>399</v>
      </c>
      <c r="B17" s="33" t="s">
        <v>10</v>
      </c>
      <c r="C17" s="26"/>
      <c r="E17" s="26"/>
      <c r="G17" s="26"/>
      <c r="I17" s="26"/>
      <c r="K17" s="26">
        <v>7</v>
      </c>
      <c r="L17" s="5">
        <v>36</v>
      </c>
      <c r="M17" s="26">
        <v>3</v>
      </c>
      <c r="N17" s="5">
        <v>60</v>
      </c>
      <c r="O17" s="26"/>
      <c r="Q17" s="26"/>
      <c r="S17" s="26"/>
      <c r="U17" s="27">
        <v>35</v>
      </c>
      <c r="W17" s="27"/>
      <c r="Y17" s="27"/>
      <c r="AA17" s="27"/>
      <c r="AC17" s="26">
        <v>10</v>
      </c>
      <c r="AD17" s="25">
        <v>26</v>
      </c>
      <c r="AU17" s="26">
        <f t="shared" si="2"/>
        <v>122</v>
      </c>
      <c r="AV17" s="26">
        <f t="shared" si="0"/>
        <v>0</v>
      </c>
      <c r="AW17" s="26">
        <f t="shared" si="1"/>
        <v>122</v>
      </c>
      <c r="AX17" s="26">
        <f t="shared" si="3"/>
        <v>0</v>
      </c>
      <c r="AY17" s="26">
        <f t="shared" si="4"/>
        <v>0</v>
      </c>
      <c r="AZ17" s="29">
        <f t="shared" si="5"/>
        <v>0</v>
      </c>
    </row>
    <row r="18" spans="1:52" ht="15">
      <c r="A18" s="23" t="s">
        <v>535</v>
      </c>
      <c r="B18" s="23" t="s">
        <v>525</v>
      </c>
      <c r="C18" s="26"/>
      <c r="E18" s="26"/>
      <c r="G18" s="26"/>
      <c r="I18" s="26"/>
      <c r="K18" s="26"/>
      <c r="M18" s="26"/>
      <c r="O18" s="26"/>
      <c r="Q18" s="26"/>
      <c r="S18" s="26"/>
      <c r="U18" s="26"/>
      <c r="AA18" s="27">
        <v>63</v>
      </c>
      <c r="AC18" s="27"/>
      <c r="AE18" s="27"/>
      <c r="AG18" s="27"/>
      <c r="AI18" s="27"/>
      <c r="AK18" s="27"/>
      <c r="AM18" s="27"/>
      <c r="AO18" s="27"/>
      <c r="AQ18" s="27"/>
      <c r="AS18" s="27"/>
      <c r="AU18" s="26">
        <f t="shared" si="2"/>
        <v>0</v>
      </c>
      <c r="AV18" s="26">
        <f t="shared" si="0"/>
        <v>0</v>
      </c>
      <c r="AW18" s="26">
        <f t="shared" si="1"/>
        <v>0</v>
      </c>
      <c r="AX18" s="26">
        <f t="shared" si="3"/>
        <v>0</v>
      </c>
      <c r="AY18" s="26">
        <f t="shared" si="4"/>
        <v>0</v>
      </c>
      <c r="AZ18" s="29">
        <f t="shared" si="5"/>
        <v>0</v>
      </c>
    </row>
    <row r="19" spans="1:52" ht="15">
      <c r="A19" s="33" t="s">
        <v>235</v>
      </c>
      <c r="B19" s="22" t="s">
        <v>10</v>
      </c>
      <c r="C19" s="31" t="s">
        <v>7</v>
      </c>
      <c r="E19" s="26"/>
      <c r="G19" s="27"/>
      <c r="I19" s="27"/>
      <c r="K19" s="27"/>
      <c r="M19" s="31" t="s">
        <v>7</v>
      </c>
      <c r="O19" s="27" t="s">
        <v>7</v>
      </c>
      <c r="Q19" s="27"/>
      <c r="S19" s="27"/>
      <c r="U19" s="26">
        <v>22</v>
      </c>
      <c r="V19" s="15">
        <v>9</v>
      </c>
      <c r="AC19" s="27" t="s">
        <v>7</v>
      </c>
      <c r="AE19" s="27">
        <v>33</v>
      </c>
      <c r="AG19" s="27"/>
      <c r="AI19" s="27"/>
      <c r="AK19" s="27"/>
      <c r="AM19" s="27"/>
      <c r="AO19" s="27"/>
      <c r="AQ19" s="27"/>
      <c r="AS19" s="27"/>
      <c r="AU19" s="26">
        <f t="shared" si="2"/>
        <v>9</v>
      </c>
      <c r="AV19" s="26">
        <f t="shared" si="0"/>
        <v>0</v>
      </c>
      <c r="AW19" s="26">
        <f t="shared" si="1"/>
        <v>9</v>
      </c>
      <c r="AX19" s="26">
        <f t="shared" si="3"/>
        <v>0</v>
      </c>
      <c r="AY19" s="26">
        <f t="shared" si="4"/>
        <v>0</v>
      </c>
      <c r="AZ19" s="29">
        <f t="shared" si="5"/>
        <v>0</v>
      </c>
    </row>
    <row r="20" spans="1:52" ht="15">
      <c r="A20" s="23" t="s">
        <v>448</v>
      </c>
      <c r="B20" s="33" t="s">
        <v>1</v>
      </c>
      <c r="C20" s="26"/>
      <c r="E20" s="26"/>
      <c r="G20" s="26"/>
      <c r="I20" s="26"/>
      <c r="K20" s="26"/>
      <c r="M20" s="26"/>
      <c r="O20" s="26"/>
      <c r="Q20" s="27">
        <v>42</v>
      </c>
      <c r="S20" s="27"/>
      <c r="U20" s="27"/>
      <c r="W20" s="27">
        <v>37</v>
      </c>
      <c r="Y20" s="27"/>
      <c r="AA20" s="27"/>
      <c r="AC20" s="27"/>
      <c r="AE20" s="27"/>
      <c r="AG20" s="27" t="s">
        <v>19</v>
      </c>
      <c r="AI20" s="26">
        <v>29</v>
      </c>
      <c r="AJ20" s="25">
        <v>2</v>
      </c>
      <c r="AM20" s="26">
        <v>32</v>
      </c>
      <c r="AU20" s="26">
        <f t="shared" si="2"/>
        <v>2</v>
      </c>
      <c r="AV20" s="26">
        <f t="shared" si="0"/>
        <v>0</v>
      </c>
      <c r="AW20" s="26">
        <f t="shared" si="1"/>
        <v>0</v>
      </c>
      <c r="AX20" s="26">
        <f t="shared" si="3"/>
        <v>0</v>
      </c>
      <c r="AY20" s="26">
        <f t="shared" si="4"/>
        <v>2</v>
      </c>
      <c r="AZ20" s="29">
        <f t="shared" si="5"/>
        <v>0</v>
      </c>
    </row>
    <row r="21" spans="1:52" ht="15">
      <c r="A21" s="33" t="s">
        <v>346</v>
      </c>
      <c r="B21" s="22" t="s">
        <v>9</v>
      </c>
      <c r="C21" s="26"/>
      <c r="E21" s="26"/>
      <c r="G21" s="31" t="s">
        <v>333</v>
      </c>
      <c r="I21" s="31" t="s">
        <v>333</v>
      </c>
      <c r="K21" s="31">
        <v>47</v>
      </c>
      <c r="M21" s="31" t="s">
        <v>7</v>
      </c>
      <c r="O21" s="31"/>
      <c r="Q21" s="26">
        <v>19</v>
      </c>
      <c r="R21" s="15">
        <v>12</v>
      </c>
      <c r="S21" s="26"/>
      <c r="U21" s="27">
        <v>42</v>
      </c>
      <c r="W21" s="27"/>
      <c r="Y21" s="27"/>
      <c r="AA21" s="27"/>
      <c r="AC21" s="27"/>
      <c r="AE21" s="27"/>
      <c r="AG21" s="27"/>
      <c r="AI21" s="27"/>
      <c r="AK21" s="27"/>
      <c r="AM21" s="27"/>
      <c r="AO21" s="27"/>
      <c r="AQ21" s="27"/>
      <c r="AS21" s="27"/>
      <c r="AU21" s="26">
        <f t="shared" si="2"/>
        <v>12</v>
      </c>
      <c r="AV21" s="26">
        <f t="shared" si="0"/>
        <v>0</v>
      </c>
      <c r="AW21" s="26">
        <f t="shared" si="1"/>
        <v>0</v>
      </c>
      <c r="AX21" s="26">
        <f t="shared" si="3"/>
        <v>12</v>
      </c>
      <c r="AY21" s="26">
        <f t="shared" si="4"/>
        <v>0</v>
      </c>
      <c r="AZ21" s="29">
        <f t="shared" si="5"/>
        <v>0</v>
      </c>
    </row>
    <row r="22" spans="1:52" ht="15">
      <c r="A22" s="30" t="s">
        <v>536</v>
      </c>
      <c r="B22" s="23" t="s">
        <v>526</v>
      </c>
      <c r="C22" s="26"/>
      <c r="E22" s="26"/>
      <c r="G22" s="26"/>
      <c r="I22" s="26"/>
      <c r="K22" s="26"/>
      <c r="M22" s="26"/>
      <c r="O22" s="26"/>
      <c r="Q22" s="26"/>
      <c r="S22" s="26"/>
      <c r="U22" s="26"/>
      <c r="AA22" s="27" t="s">
        <v>7</v>
      </c>
      <c r="AC22" s="27"/>
      <c r="AE22" s="27"/>
      <c r="AG22" s="27"/>
      <c r="AI22" s="27"/>
      <c r="AK22" s="27"/>
      <c r="AM22" s="27"/>
      <c r="AO22" s="27"/>
      <c r="AQ22" s="27"/>
      <c r="AS22" s="27"/>
      <c r="AU22" s="26">
        <f t="shared" si="2"/>
        <v>0</v>
      </c>
      <c r="AV22" s="26">
        <f t="shared" si="0"/>
        <v>0</v>
      </c>
      <c r="AW22" s="26">
        <f t="shared" si="1"/>
        <v>0</v>
      </c>
      <c r="AX22" s="26">
        <f t="shared" si="3"/>
        <v>0</v>
      </c>
      <c r="AY22" s="26">
        <f t="shared" si="4"/>
        <v>0</v>
      </c>
      <c r="AZ22" s="29">
        <f t="shared" si="5"/>
        <v>0</v>
      </c>
    </row>
    <row r="23" spans="1:52" ht="15">
      <c r="A23" s="33" t="s">
        <v>204</v>
      </c>
      <c r="B23" s="22" t="s">
        <v>11</v>
      </c>
      <c r="C23" s="26" t="s">
        <v>19</v>
      </c>
      <c r="E23" s="31">
        <v>63</v>
      </c>
      <c r="G23" s="26"/>
      <c r="I23" s="26"/>
      <c r="K23" s="26"/>
      <c r="M23" s="26"/>
      <c r="O23" s="26" t="s">
        <v>19</v>
      </c>
      <c r="Q23" s="26"/>
      <c r="S23" s="26"/>
      <c r="U23" s="26"/>
      <c r="AA23" s="27" t="s">
        <v>7</v>
      </c>
      <c r="AC23" s="27"/>
      <c r="AE23" s="26">
        <v>24</v>
      </c>
      <c r="AF23" s="25">
        <v>7</v>
      </c>
      <c r="AK23" s="27" t="s">
        <v>7</v>
      </c>
      <c r="AM23" s="27"/>
      <c r="AO23" s="27"/>
      <c r="AQ23" s="27"/>
      <c r="AS23" s="27"/>
      <c r="AU23" s="26">
        <f t="shared" si="2"/>
        <v>7</v>
      </c>
      <c r="AV23" s="26">
        <f t="shared" si="0"/>
        <v>7</v>
      </c>
      <c r="AW23" s="26">
        <f t="shared" si="1"/>
        <v>0</v>
      </c>
      <c r="AX23" s="26">
        <f t="shared" si="3"/>
        <v>0</v>
      </c>
      <c r="AY23" s="26">
        <f t="shared" si="4"/>
        <v>0</v>
      </c>
      <c r="AZ23" s="29">
        <f t="shared" si="5"/>
        <v>0</v>
      </c>
    </row>
    <row r="24" spans="1:52" ht="15">
      <c r="A24" s="33" t="s">
        <v>456</v>
      </c>
      <c r="B24" s="33" t="s">
        <v>5</v>
      </c>
      <c r="C24" s="26"/>
      <c r="E24" s="26"/>
      <c r="G24" s="26"/>
      <c r="I24" s="26"/>
      <c r="K24" s="26"/>
      <c r="M24" s="26"/>
      <c r="O24" s="26"/>
      <c r="Q24" s="26"/>
      <c r="S24" s="27">
        <v>47</v>
      </c>
      <c r="U24" s="27"/>
      <c r="W24" s="27"/>
      <c r="Y24" s="27"/>
      <c r="AA24" s="27"/>
      <c r="AC24" s="27"/>
      <c r="AE24" s="27"/>
      <c r="AG24" s="27"/>
      <c r="AI24" s="27"/>
      <c r="AK24" s="27"/>
      <c r="AM24" s="27"/>
      <c r="AO24" s="27"/>
      <c r="AQ24" s="27"/>
      <c r="AS24" s="27"/>
      <c r="AU24" s="26">
        <f t="shared" si="2"/>
        <v>0</v>
      </c>
      <c r="AV24" s="26">
        <f t="shared" si="0"/>
        <v>0</v>
      </c>
      <c r="AW24" s="26">
        <f t="shared" si="1"/>
        <v>0</v>
      </c>
      <c r="AX24" s="26">
        <f t="shared" si="3"/>
        <v>0</v>
      </c>
      <c r="AY24" s="26">
        <f t="shared" si="4"/>
        <v>0</v>
      </c>
      <c r="AZ24" s="29">
        <f t="shared" si="5"/>
        <v>0</v>
      </c>
    </row>
    <row r="25" spans="1:52" ht="15">
      <c r="A25" s="23" t="s">
        <v>571</v>
      </c>
      <c r="B25" s="23" t="s">
        <v>17</v>
      </c>
      <c r="C25" s="26"/>
      <c r="E25" s="26"/>
      <c r="G25" s="26"/>
      <c r="I25" s="26"/>
      <c r="K25" s="26"/>
      <c r="M25" s="26"/>
      <c r="O25" s="26"/>
      <c r="Q25" s="26"/>
      <c r="S25" s="26"/>
      <c r="U25" s="26"/>
      <c r="AG25" s="28">
        <v>27</v>
      </c>
      <c r="AH25" s="25">
        <v>4</v>
      </c>
      <c r="AI25" s="28"/>
      <c r="AK25" s="28"/>
      <c r="AM25" s="28"/>
      <c r="AO25" s="28"/>
      <c r="AQ25" s="28"/>
      <c r="AS25" s="28"/>
      <c r="AU25" s="26">
        <f t="shared" si="2"/>
        <v>4</v>
      </c>
      <c r="AV25" s="26">
        <f t="shared" si="0"/>
        <v>0</v>
      </c>
      <c r="AW25" s="26">
        <f t="shared" si="1"/>
        <v>0</v>
      </c>
      <c r="AX25" s="26">
        <f t="shared" si="3"/>
        <v>0</v>
      </c>
      <c r="AY25" s="26">
        <f t="shared" si="4"/>
        <v>0</v>
      </c>
      <c r="AZ25" s="29">
        <f t="shared" si="5"/>
        <v>4</v>
      </c>
    </row>
    <row r="26" spans="1:52" ht="15">
      <c r="A26" s="33" t="s">
        <v>205</v>
      </c>
      <c r="B26" s="22" t="s">
        <v>3</v>
      </c>
      <c r="C26" s="26">
        <v>20</v>
      </c>
      <c r="D26" s="5">
        <v>11</v>
      </c>
      <c r="E26" s="26"/>
      <c r="G26" s="27"/>
      <c r="I26" s="27"/>
      <c r="K26" s="27"/>
      <c r="M26" s="27"/>
      <c r="O26" s="26">
        <v>14</v>
      </c>
      <c r="P26" s="5">
        <v>18</v>
      </c>
      <c r="Q26" s="26"/>
      <c r="S26" s="26"/>
      <c r="U26" s="26"/>
      <c r="AA26" s="26">
        <v>17</v>
      </c>
      <c r="AB26" s="25">
        <v>14</v>
      </c>
      <c r="AE26" s="26">
        <v>9</v>
      </c>
      <c r="AF26" s="25">
        <v>29</v>
      </c>
      <c r="AK26" s="26">
        <v>25</v>
      </c>
      <c r="AL26" s="25">
        <v>6</v>
      </c>
      <c r="AU26" s="26">
        <f t="shared" si="2"/>
        <v>78</v>
      </c>
      <c r="AV26" s="26">
        <f t="shared" si="0"/>
        <v>78</v>
      </c>
      <c r="AW26" s="26">
        <f t="shared" si="1"/>
        <v>0</v>
      </c>
      <c r="AX26" s="26">
        <f t="shared" si="3"/>
        <v>0</v>
      </c>
      <c r="AY26" s="26">
        <f t="shared" si="4"/>
        <v>0</v>
      </c>
      <c r="AZ26" s="29">
        <f t="shared" si="5"/>
        <v>0</v>
      </c>
    </row>
    <row r="27" spans="1:52" ht="15">
      <c r="A27" s="33" t="s">
        <v>430</v>
      </c>
      <c r="B27" s="33" t="s">
        <v>10</v>
      </c>
      <c r="C27" s="26"/>
      <c r="E27" s="26"/>
      <c r="G27" s="26"/>
      <c r="I27" s="26"/>
      <c r="K27" s="26"/>
      <c r="M27" s="31">
        <v>39</v>
      </c>
      <c r="O27" s="31"/>
      <c r="Q27" s="27" t="s">
        <v>333</v>
      </c>
      <c r="S27" s="27">
        <v>46</v>
      </c>
      <c r="U27" s="27"/>
      <c r="W27" s="27"/>
      <c r="Y27" s="27"/>
      <c r="AA27" s="27"/>
      <c r="AC27" s="27"/>
      <c r="AE27" s="27"/>
      <c r="AG27" s="27"/>
      <c r="AI27" s="27"/>
      <c r="AK27" s="27"/>
      <c r="AM27" s="27"/>
      <c r="AO27" s="27"/>
      <c r="AQ27" s="27"/>
      <c r="AS27" s="27"/>
      <c r="AU27" s="26">
        <f t="shared" si="2"/>
        <v>0</v>
      </c>
      <c r="AV27" s="26">
        <f t="shared" si="0"/>
        <v>0</v>
      </c>
      <c r="AW27" s="26">
        <f t="shared" si="1"/>
        <v>0</v>
      </c>
      <c r="AX27" s="26">
        <f t="shared" si="3"/>
        <v>0</v>
      </c>
      <c r="AY27" s="26">
        <f t="shared" si="4"/>
        <v>0</v>
      </c>
      <c r="AZ27" s="29">
        <f t="shared" si="5"/>
        <v>0</v>
      </c>
    </row>
    <row r="28" spans="1:52" ht="15">
      <c r="A28" s="33" t="s">
        <v>435</v>
      </c>
      <c r="B28" s="33" t="s">
        <v>11</v>
      </c>
      <c r="C28" s="26"/>
      <c r="E28" s="26"/>
      <c r="G28" s="26"/>
      <c r="I28" s="26"/>
      <c r="K28" s="26"/>
      <c r="M28" s="26"/>
      <c r="O28" s="27">
        <v>36</v>
      </c>
      <c r="Q28" s="27"/>
      <c r="S28" s="27"/>
      <c r="U28" s="27" t="s">
        <v>7</v>
      </c>
      <c r="W28" s="27"/>
      <c r="Y28" s="27"/>
      <c r="AA28" s="26">
        <v>20</v>
      </c>
      <c r="AB28" s="25">
        <v>11</v>
      </c>
      <c r="AE28" s="27" t="s">
        <v>7</v>
      </c>
      <c r="AG28" s="27"/>
      <c r="AI28" s="27"/>
      <c r="AK28" s="26">
        <v>19</v>
      </c>
      <c r="AL28" s="25">
        <v>12</v>
      </c>
      <c r="AU28" s="26">
        <f t="shared" si="2"/>
        <v>23</v>
      </c>
      <c r="AV28" s="26">
        <f t="shared" si="0"/>
        <v>23</v>
      </c>
      <c r="AW28" s="26">
        <f t="shared" si="1"/>
        <v>0</v>
      </c>
      <c r="AX28" s="26">
        <f t="shared" si="3"/>
        <v>0</v>
      </c>
      <c r="AY28" s="26">
        <f t="shared" si="4"/>
        <v>0</v>
      </c>
      <c r="AZ28" s="29">
        <f t="shared" si="5"/>
        <v>0</v>
      </c>
    </row>
    <row r="29" spans="1:52" ht="15">
      <c r="A29" s="23" t="s">
        <v>258</v>
      </c>
      <c r="B29" s="22" t="s">
        <v>1</v>
      </c>
      <c r="C29" s="24"/>
      <c r="E29" s="26">
        <v>5</v>
      </c>
      <c r="F29" s="5">
        <v>45</v>
      </c>
      <c r="G29" s="31" t="s">
        <v>333</v>
      </c>
      <c r="I29" s="26"/>
      <c r="K29" s="26"/>
      <c r="M29" s="26"/>
      <c r="O29" s="26"/>
      <c r="Q29" s="26">
        <v>23</v>
      </c>
      <c r="R29" s="15">
        <v>8</v>
      </c>
      <c r="S29" s="27" t="s">
        <v>333</v>
      </c>
      <c r="U29" s="27"/>
      <c r="W29" s="27"/>
      <c r="Y29" s="27"/>
      <c r="AA29" s="27"/>
      <c r="AC29" s="27"/>
      <c r="AE29" s="27"/>
      <c r="AG29" s="52" t="s">
        <v>470</v>
      </c>
      <c r="AI29" s="27" t="s">
        <v>333</v>
      </c>
      <c r="AK29" s="27"/>
      <c r="AM29" s="24" t="s">
        <v>333</v>
      </c>
      <c r="AO29" s="27"/>
      <c r="AQ29" s="27"/>
      <c r="AS29" s="27"/>
      <c r="AU29" s="26">
        <f t="shared" si="2"/>
        <v>53</v>
      </c>
      <c r="AV29" s="26">
        <f t="shared" si="0"/>
        <v>0</v>
      </c>
      <c r="AW29" s="26">
        <f t="shared" si="1"/>
        <v>0</v>
      </c>
      <c r="AX29" s="26">
        <f t="shared" si="3"/>
        <v>8</v>
      </c>
      <c r="AY29" s="26">
        <f t="shared" si="4"/>
        <v>45</v>
      </c>
      <c r="AZ29" s="29">
        <f t="shared" si="5"/>
        <v>0</v>
      </c>
    </row>
    <row r="30" spans="1:52" ht="15">
      <c r="A30" s="32" t="s">
        <v>259</v>
      </c>
      <c r="B30" s="22" t="s">
        <v>9</v>
      </c>
      <c r="C30" s="26"/>
      <c r="E30" s="31">
        <v>60</v>
      </c>
      <c r="G30" s="31">
        <v>56</v>
      </c>
      <c r="I30" s="31">
        <v>39</v>
      </c>
      <c r="K30" s="31" t="s">
        <v>7</v>
      </c>
      <c r="M30" s="31"/>
      <c r="O30" s="31"/>
      <c r="Q30" s="31"/>
      <c r="S30" s="31"/>
      <c r="U30" s="31"/>
      <c r="W30" s="31"/>
      <c r="Y30" s="31"/>
      <c r="AA30" s="31"/>
      <c r="AC30" s="31"/>
      <c r="AE30" s="31"/>
      <c r="AG30" s="28">
        <v>28</v>
      </c>
      <c r="AH30" s="25">
        <v>3</v>
      </c>
      <c r="AI30" s="28"/>
      <c r="AK30" s="28"/>
      <c r="AM30" s="28">
        <v>36</v>
      </c>
      <c r="AO30" s="28"/>
      <c r="AQ30" s="28"/>
      <c r="AS30" s="28"/>
      <c r="AU30" s="26">
        <f t="shared" si="2"/>
        <v>3</v>
      </c>
      <c r="AV30" s="26">
        <f t="shared" si="0"/>
        <v>0</v>
      </c>
      <c r="AW30" s="26">
        <f t="shared" si="1"/>
        <v>0</v>
      </c>
      <c r="AX30" s="26">
        <f t="shared" si="3"/>
        <v>0</v>
      </c>
      <c r="AY30" s="26">
        <f t="shared" si="4"/>
        <v>0</v>
      </c>
      <c r="AZ30" s="29">
        <f t="shared" si="5"/>
        <v>3</v>
      </c>
    </row>
    <row r="31" spans="1:52" ht="15">
      <c r="A31" s="33" t="s">
        <v>183</v>
      </c>
      <c r="B31" s="22" t="s">
        <v>9</v>
      </c>
      <c r="C31" s="26">
        <v>8</v>
      </c>
      <c r="D31" s="5">
        <v>32</v>
      </c>
      <c r="E31" s="26"/>
      <c r="G31" s="26"/>
      <c r="I31" s="26"/>
      <c r="K31" s="26"/>
      <c r="M31" s="26"/>
      <c r="O31" s="26">
        <v>5</v>
      </c>
      <c r="P31" s="5">
        <v>45</v>
      </c>
      <c r="Q31" s="26"/>
      <c r="S31" s="26"/>
      <c r="U31" s="26"/>
      <c r="AA31" s="27" t="s">
        <v>7</v>
      </c>
      <c r="AC31" s="27"/>
      <c r="AE31" s="27" t="s">
        <v>7</v>
      </c>
      <c r="AG31" s="27"/>
      <c r="AI31" s="27"/>
      <c r="AK31" s="26">
        <v>17</v>
      </c>
      <c r="AL31" s="25">
        <v>14</v>
      </c>
      <c r="AU31" s="26">
        <f t="shared" si="2"/>
        <v>91</v>
      </c>
      <c r="AV31" s="26">
        <f t="shared" si="0"/>
        <v>91</v>
      </c>
      <c r="AW31" s="26">
        <f t="shared" si="1"/>
        <v>0</v>
      </c>
      <c r="AX31" s="26">
        <f t="shared" si="3"/>
        <v>0</v>
      </c>
      <c r="AY31" s="26">
        <f t="shared" si="4"/>
        <v>0</v>
      </c>
      <c r="AZ31" s="29">
        <f t="shared" si="5"/>
        <v>0</v>
      </c>
    </row>
    <row r="32" spans="1:52" ht="15">
      <c r="A32" s="23" t="s">
        <v>260</v>
      </c>
      <c r="B32" s="22" t="s">
        <v>8</v>
      </c>
      <c r="C32" s="26"/>
      <c r="E32" s="26">
        <v>9</v>
      </c>
      <c r="F32" s="5">
        <v>29</v>
      </c>
      <c r="G32" s="28">
        <v>5</v>
      </c>
      <c r="H32" s="5">
        <v>45</v>
      </c>
      <c r="I32" s="28">
        <v>3</v>
      </c>
      <c r="J32" s="5">
        <v>60</v>
      </c>
      <c r="K32" s="26">
        <v>11</v>
      </c>
      <c r="L32" s="5">
        <v>24</v>
      </c>
      <c r="M32" s="26">
        <v>29</v>
      </c>
      <c r="N32" s="5">
        <v>2</v>
      </c>
      <c r="O32" s="26"/>
      <c r="Q32" s="26">
        <v>11</v>
      </c>
      <c r="R32" s="15">
        <v>24</v>
      </c>
      <c r="S32" s="26">
        <v>3</v>
      </c>
      <c r="T32" s="15">
        <v>60</v>
      </c>
      <c r="U32" s="26">
        <v>4</v>
      </c>
      <c r="V32" s="15">
        <v>50</v>
      </c>
      <c r="W32" s="26">
        <v>21</v>
      </c>
      <c r="X32" s="25">
        <v>10</v>
      </c>
      <c r="Y32" s="26">
        <v>9</v>
      </c>
      <c r="Z32" s="25">
        <v>15</v>
      </c>
      <c r="AC32" s="26">
        <v>11</v>
      </c>
      <c r="AD32" s="25">
        <v>24</v>
      </c>
      <c r="AG32" s="27" t="s">
        <v>250</v>
      </c>
      <c r="AI32" s="26">
        <v>2</v>
      </c>
      <c r="AJ32" s="25">
        <v>80</v>
      </c>
      <c r="AM32" s="26">
        <v>4</v>
      </c>
      <c r="AN32" s="25">
        <v>50</v>
      </c>
      <c r="AU32" s="26">
        <f t="shared" si="2"/>
        <v>473</v>
      </c>
      <c r="AV32" s="26">
        <f t="shared" si="0"/>
        <v>0</v>
      </c>
      <c r="AW32" s="26">
        <f t="shared" si="1"/>
        <v>100</v>
      </c>
      <c r="AX32" s="26">
        <f t="shared" si="3"/>
        <v>179</v>
      </c>
      <c r="AY32" s="26">
        <f t="shared" si="4"/>
        <v>179</v>
      </c>
      <c r="AZ32" s="29">
        <f t="shared" si="5"/>
        <v>0</v>
      </c>
    </row>
    <row r="33" spans="1:52" ht="15">
      <c r="A33" s="33" t="s">
        <v>431</v>
      </c>
      <c r="B33" s="33" t="s">
        <v>12</v>
      </c>
      <c r="C33" s="26"/>
      <c r="E33" s="26"/>
      <c r="G33" s="26"/>
      <c r="I33" s="26"/>
      <c r="K33" s="26"/>
      <c r="M33" s="31" t="s">
        <v>7</v>
      </c>
      <c r="O33" s="31"/>
      <c r="Q33" s="31"/>
      <c r="S33" s="31"/>
      <c r="U33" s="31"/>
      <c r="W33" s="31"/>
      <c r="Y33" s="31"/>
      <c r="AA33" s="31"/>
      <c r="AC33" s="31"/>
      <c r="AE33" s="31"/>
      <c r="AG33" s="31"/>
      <c r="AI33" s="31"/>
      <c r="AK33" s="31"/>
      <c r="AM33" s="31"/>
      <c r="AO33" s="31"/>
      <c r="AQ33" s="31"/>
      <c r="AS33" s="31"/>
      <c r="AU33" s="26">
        <f t="shared" si="2"/>
        <v>0</v>
      </c>
      <c r="AV33" s="26">
        <f t="shared" si="0"/>
        <v>0</v>
      </c>
      <c r="AW33" s="26">
        <f t="shared" si="1"/>
        <v>0</v>
      </c>
      <c r="AX33" s="26">
        <f t="shared" si="3"/>
        <v>0</v>
      </c>
      <c r="AY33" s="26">
        <f t="shared" si="4"/>
        <v>0</v>
      </c>
      <c r="AZ33" s="29">
        <f t="shared" si="5"/>
        <v>0</v>
      </c>
    </row>
    <row r="34" spans="1:52" ht="15">
      <c r="A34" s="23" t="s">
        <v>261</v>
      </c>
      <c r="B34" s="22" t="s">
        <v>1</v>
      </c>
      <c r="C34" s="26"/>
      <c r="E34" s="31">
        <v>59</v>
      </c>
      <c r="G34" s="31">
        <v>52</v>
      </c>
      <c r="I34" s="28">
        <v>16</v>
      </c>
      <c r="J34" s="5">
        <v>15</v>
      </c>
      <c r="K34" s="31">
        <v>36</v>
      </c>
      <c r="M34" s="26">
        <v>13</v>
      </c>
      <c r="N34" s="5">
        <v>20</v>
      </c>
      <c r="O34" s="26"/>
      <c r="Q34" s="27">
        <v>39</v>
      </c>
      <c r="S34" s="27"/>
      <c r="U34" s="26">
        <v>8</v>
      </c>
      <c r="V34" s="15">
        <v>32</v>
      </c>
      <c r="AC34" s="26">
        <v>9</v>
      </c>
      <c r="AD34" s="25">
        <v>29</v>
      </c>
      <c r="AM34" s="26">
        <v>28</v>
      </c>
      <c r="AN34" s="25">
        <v>3</v>
      </c>
      <c r="AU34" s="26">
        <f t="shared" si="2"/>
        <v>99</v>
      </c>
      <c r="AV34" s="26">
        <f t="shared" si="0"/>
        <v>0</v>
      </c>
      <c r="AW34" s="26">
        <f t="shared" si="1"/>
        <v>81</v>
      </c>
      <c r="AX34" s="26">
        <f t="shared" si="3"/>
        <v>18</v>
      </c>
      <c r="AY34" s="26">
        <f t="shared" si="4"/>
        <v>0</v>
      </c>
      <c r="AZ34" s="29">
        <f t="shared" si="5"/>
        <v>0</v>
      </c>
    </row>
    <row r="35" spans="1:52" ht="15">
      <c r="A35" s="23" t="s">
        <v>446</v>
      </c>
      <c r="B35" s="22" t="s">
        <v>165</v>
      </c>
      <c r="C35" s="26"/>
      <c r="E35" s="26"/>
      <c r="G35" s="26"/>
      <c r="I35" s="26"/>
      <c r="K35" s="26"/>
      <c r="M35" s="26"/>
      <c r="O35" s="26"/>
      <c r="Q35" s="27">
        <v>53</v>
      </c>
      <c r="S35" s="27">
        <v>56</v>
      </c>
      <c r="U35" s="27">
        <v>33</v>
      </c>
      <c r="W35" s="27" t="s">
        <v>333</v>
      </c>
      <c r="Y35" s="27"/>
      <c r="AA35" s="27"/>
      <c r="AC35" s="27">
        <v>47</v>
      </c>
      <c r="AE35" s="27"/>
      <c r="AG35" s="27" t="s">
        <v>19</v>
      </c>
      <c r="AI35" s="27">
        <v>44</v>
      </c>
      <c r="AK35" s="27"/>
      <c r="AM35" s="24" t="s">
        <v>333</v>
      </c>
      <c r="AO35" s="27"/>
      <c r="AQ35" s="27"/>
      <c r="AS35" s="27"/>
      <c r="AU35" s="26">
        <f t="shared" si="2"/>
        <v>0</v>
      </c>
      <c r="AV35" s="26">
        <f t="shared" si="0"/>
        <v>0</v>
      </c>
      <c r="AW35" s="26">
        <f t="shared" si="1"/>
        <v>0</v>
      </c>
      <c r="AX35" s="26">
        <f t="shared" si="3"/>
        <v>0</v>
      </c>
      <c r="AY35" s="26">
        <f t="shared" si="4"/>
        <v>0</v>
      </c>
      <c r="AZ35" s="29">
        <f t="shared" si="5"/>
        <v>0</v>
      </c>
    </row>
    <row r="36" spans="1:52" ht="15">
      <c r="A36" s="33" t="s">
        <v>196</v>
      </c>
      <c r="B36" s="22" t="s">
        <v>10</v>
      </c>
      <c r="C36" s="26">
        <v>4</v>
      </c>
      <c r="D36" s="5">
        <v>50</v>
      </c>
      <c r="E36" s="26"/>
      <c r="G36" s="26"/>
      <c r="I36" s="26"/>
      <c r="K36" s="26"/>
      <c r="M36" s="26"/>
      <c r="O36" s="26" t="s">
        <v>19</v>
      </c>
      <c r="Q36" s="26"/>
      <c r="S36" s="26"/>
      <c r="U36" s="26"/>
      <c r="AA36" s="26">
        <v>5</v>
      </c>
      <c r="AB36" s="25">
        <v>45</v>
      </c>
      <c r="AE36" s="27" t="s">
        <v>7</v>
      </c>
      <c r="AG36" s="27"/>
      <c r="AI36" s="27"/>
      <c r="AK36" s="26">
        <v>8</v>
      </c>
      <c r="AL36" s="25">
        <v>32</v>
      </c>
      <c r="AU36" s="26">
        <f t="shared" si="2"/>
        <v>127</v>
      </c>
      <c r="AV36" s="26">
        <f t="shared" si="0"/>
        <v>127</v>
      </c>
      <c r="AW36" s="26">
        <f t="shared" si="1"/>
        <v>0</v>
      </c>
      <c r="AX36" s="26">
        <f t="shared" si="3"/>
        <v>0</v>
      </c>
      <c r="AY36" s="26">
        <f t="shared" si="4"/>
        <v>0</v>
      </c>
      <c r="AZ36" s="29">
        <f t="shared" si="5"/>
        <v>0</v>
      </c>
    </row>
    <row r="37" spans="1:52" ht="15">
      <c r="A37" s="32" t="s">
        <v>211</v>
      </c>
      <c r="B37" s="22" t="s">
        <v>5</v>
      </c>
      <c r="C37" s="31">
        <v>41</v>
      </c>
      <c r="E37" s="26"/>
      <c r="G37" s="26"/>
      <c r="I37" s="26"/>
      <c r="K37" s="26"/>
      <c r="M37" s="26"/>
      <c r="O37" s="27" t="s">
        <v>7</v>
      </c>
      <c r="Q37" s="27"/>
      <c r="S37" s="27"/>
      <c r="U37" s="27"/>
      <c r="W37" s="27"/>
      <c r="Y37" s="27"/>
      <c r="AA37" s="27"/>
      <c r="AC37" s="27"/>
      <c r="AE37" s="27"/>
      <c r="AG37" s="27"/>
      <c r="AI37" s="27"/>
      <c r="AK37" s="27"/>
      <c r="AM37" s="27"/>
      <c r="AO37" s="27"/>
      <c r="AQ37" s="27"/>
      <c r="AS37" s="27"/>
      <c r="AU37" s="26">
        <f t="shared" si="2"/>
        <v>0</v>
      </c>
      <c r="AV37" s="26">
        <f t="shared" si="0"/>
        <v>0</v>
      </c>
      <c r="AW37" s="26">
        <f t="shared" si="1"/>
        <v>0</v>
      </c>
      <c r="AX37" s="26">
        <f t="shared" si="3"/>
        <v>0</v>
      </c>
      <c r="AY37" s="26">
        <f t="shared" si="4"/>
        <v>0</v>
      </c>
      <c r="AZ37" s="29">
        <f t="shared" si="5"/>
        <v>0</v>
      </c>
    </row>
    <row r="38" spans="1:52" ht="15">
      <c r="A38" s="23" t="s">
        <v>262</v>
      </c>
      <c r="B38" s="22" t="s">
        <v>9</v>
      </c>
      <c r="C38" s="24"/>
      <c r="E38" s="31">
        <v>31</v>
      </c>
      <c r="G38" s="28">
        <v>17</v>
      </c>
      <c r="H38" s="5">
        <v>14</v>
      </c>
      <c r="I38" s="28">
        <v>8</v>
      </c>
      <c r="J38" s="5">
        <v>32</v>
      </c>
      <c r="K38" s="31">
        <v>33</v>
      </c>
      <c r="M38" s="26">
        <v>24</v>
      </c>
      <c r="N38" s="5">
        <v>7</v>
      </c>
      <c r="O38" s="26"/>
      <c r="Q38" s="27" t="s">
        <v>333</v>
      </c>
      <c r="S38" s="26">
        <v>10</v>
      </c>
      <c r="T38" s="15">
        <v>26</v>
      </c>
      <c r="U38" s="27" t="s">
        <v>7</v>
      </c>
      <c r="W38" s="27" t="s">
        <v>333</v>
      </c>
      <c r="Y38" s="27"/>
      <c r="AA38" s="27"/>
      <c r="AC38" s="27" t="s">
        <v>354</v>
      </c>
      <c r="AE38" s="27"/>
      <c r="AG38" s="27"/>
      <c r="AI38" s="27"/>
      <c r="AK38" s="27"/>
      <c r="AM38" s="27"/>
      <c r="AO38" s="27"/>
      <c r="AQ38" s="27"/>
      <c r="AS38" s="27"/>
      <c r="AU38" s="26">
        <f t="shared" si="2"/>
        <v>79</v>
      </c>
      <c r="AV38" s="26">
        <f t="shared" si="0"/>
        <v>0</v>
      </c>
      <c r="AW38" s="26">
        <f t="shared" si="1"/>
        <v>7</v>
      </c>
      <c r="AX38" s="26">
        <f t="shared" si="3"/>
        <v>46</v>
      </c>
      <c r="AY38" s="26">
        <f t="shared" si="4"/>
        <v>26</v>
      </c>
      <c r="AZ38" s="29">
        <f t="shared" si="5"/>
        <v>0</v>
      </c>
    </row>
    <row r="39" spans="1:52" ht="15">
      <c r="A39" s="33" t="s">
        <v>226</v>
      </c>
      <c r="B39" s="22" t="s">
        <v>13</v>
      </c>
      <c r="C39" s="26">
        <v>14</v>
      </c>
      <c r="D39" s="5">
        <v>18</v>
      </c>
      <c r="E39" s="26"/>
      <c r="G39" s="26"/>
      <c r="I39" s="26"/>
      <c r="K39" s="31">
        <v>41</v>
      </c>
      <c r="M39" s="26">
        <v>17</v>
      </c>
      <c r="N39" s="5">
        <v>14</v>
      </c>
      <c r="O39" s="27">
        <v>35</v>
      </c>
      <c r="Q39" s="27"/>
      <c r="S39" s="27"/>
      <c r="U39" s="26">
        <v>19</v>
      </c>
      <c r="V39" s="15">
        <v>12</v>
      </c>
      <c r="AA39" s="27">
        <v>54</v>
      </c>
      <c r="AC39" s="27">
        <v>37</v>
      </c>
      <c r="AE39" s="27">
        <v>44</v>
      </c>
      <c r="AG39" s="27"/>
      <c r="AI39" s="27"/>
      <c r="AK39" s="27"/>
      <c r="AM39" s="27"/>
      <c r="AO39" s="27"/>
      <c r="AQ39" s="27"/>
      <c r="AS39" s="27"/>
      <c r="AU39" s="26">
        <f t="shared" si="2"/>
        <v>44</v>
      </c>
      <c r="AV39" s="26">
        <f t="shared" si="0"/>
        <v>18</v>
      </c>
      <c r="AW39" s="26">
        <f t="shared" si="1"/>
        <v>26</v>
      </c>
      <c r="AX39" s="26">
        <f t="shared" si="3"/>
        <v>0</v>
      </c>
      <c r="AY39" s="26">
        <f t="shared" si="4"/>
        <v>0</v>
      </c>
      <c r="AZ39" s="29">
        <f t="shared" si="5"/>
        <v>0</v>
      </c>
    </row>
    <row r="40" spans="1:52" ht="15">
      <c r="A40" s="33" t="s">
        <v>230</v>
      </c>
      <c r="B40" s="22" t="s">
        <v>14</v>
      </c>
      <c r="C40" s="31">
        <v>48</v>
      </c>
      <c r="E40" s="26"/>
      <c r="G40" s="26"/>
      <c r="I40" s="26"/>
      <c r="K40" s="26"/>
      <c r="M40" s="26"/>
      <c r="O40" s="27" t="s">
        <v>7</v>
      </c>
      <c r="Q40" s="27"/>
      <c r="S40" s="27"/>
      <c r="U40" s="27"/>
      <c r="W40" s="27"/>
      <c r="Y40" s="27"/>
      <c r="AA40" s="27">
        <v>58</v>
      </c>
      <c r="AC40" s="27"/>
      <c r="AE40" s="27"/>
      <c r="AG40" s="27"/>
      <c r="AI40" s="27"/>
      <c r="AK40" s="27"/>
      <c r="AM40" s="27"/>
      <c r="AO40" s="27"/>
      <c r="AQ40" s="27"/>
      <c r="AS40" s="27"/>
      <c r="AU40" s="26">
        <f t="shared" si="2"/>
        <v>0</v>
      </c>
      <c r="AV40" s="26">
        <f t="shared" si="0"/>
        <v>0</v>
      </c>
      <c r="AW40" s="26">
        <f t="shared" si="1"/>
        <v>0</v>
      </c>
      <c r="AX40" s="26">
        <f t="shared" si="3"/>
        <v>0</v>
      </c>
      <c r="AY40" s="26">
        <f t="shared" si="4"/>
        <v>0</v>
      </c>
      <c r="AZ40" s="29">
        <f t="shared" si="5"/>
        <v>0</v>
      </c>
    </row>
    <row r="41" spans="1:52" ht="15">
      <c r="A41" s="23" t="s">
        <v>263</v>
      </c>
      <c r="B41" s="22" t="s">
        <v>6</v>
      </c>
      <c r="C41" s="26"/>
      <c r="E41" s="31">
        <v>62</v>
      </c>
      <c r="G41" s="31" t="s">
        <v>333</v>
      </c>
      <c r="I41" s="31">
        <v>44</v>
      </c>
      <c r="K41" s="31"/>
      <c r="M41" s="31"/>
      <c r="O41" s="31"/>
      <c r="Q41" s="27">
        <v>49</v>
      </c>
      <c r="S41" s="27">
        <v>49</v>
      </c>
      <c r="U41" s="27"/>
      <c r="W41" s="27"/>
      <c r="Y41" s="27"/>
      <c r="AA41" s="27"/>
      <c r="AC41" s="27"/>
      <c r="AE41" s="27"/>
      <c r="AG41" s="27"/>
      <c r="AI41" s="27"/>
      <c r="AK41" s="27"/>
      <c r="AM41" s="27"/>
      <c r="AO41" s="27"/>
      <c r="AQ41" s="27"/>
      <c r="AS41" s="27"/>
      <c r="AU41" s="26">
        <f t="shared" si="2"/>
        <v>0</v>
      </c>
      <c r="AV41" s="26">
        <f t="shared" si="0"/>
        <v>0</v>
      </c>
      <c r="AW41" s="26">
        <f t="shared" si="1"/>
        <v>0</v>
      </c>
      <c r="AX41" s="26">
        <f t="shared" si="3"/>
        <v>0</v>
      </c>
      <c r="AY41" s="26">
        <f t="shared" si="4"/>
        <v>0</v>
      </c>
      <c r="AZ41" s="29">
        <f t="shared" si="5"/>
        <v>0</v>
      </c>
    </row>
    <row r="42" spans="1:52" ht="15">
      <c r="A42" s="33" t="s">
        <v>203</v>
      </c>
      <c r="B42" s="22" t="s">
        <v>5</v>
      </c>
      <c r="C42" s="31" t="s">
        <v>7</v>
      </c>
      <c r="E42" s="26"/>
      <c r="G42" s="26"/>
      <c r="I42" s="26"/>
      <c r="K42" s="26"/>
      <c r="M42" s="26"/>
      <c r="O42" s="26">
        <v>10</v>
      </c>
      <c r="P42" s="5">
        <v>26</v>
      </c>
      <c r="Q42" s="26"/>
      <c r="S42" s="26"/>
      <c r="U42" s="26"/>
      <c r="AA42" s="27">
        <v>40</v>
      </c>
      <c r="AC42" s="27"/>
      <c r="AE42" s="27" t="s">
        <v>7</v>
      </c>
      <c r="AG42" s="27"/>
      <c r="AI42" s="27"/>
      <c r="AK42" s="26" t="s">
        <v>19</v>
      </c>
      <c r="AU42" s="26">
        <f t="shared" si="2"/>
        <v>26</v>
      </c>
      <c r="AV42" s="26">
        <f t="shared" si="0"/>
        <v>26</v>
      </c>
      <c r="AW42" s="26">
        <f t="shared" si="1"/>
        <v>0</v>
      </c>
      <c r="AX42" s="26">
        <f t="shared" si="3"/>
        <v>0</v>
      </c>
      <c r="AY42" s="26">
        <f t="shared" si="4"/>
        <v>0</v>
      </c>
      <c r="AZ42" s="29">
        <f t="shared" si="5"/>
        <v>0</v>
      </c>
    </row>
    <row r="43" spans="1:52" ht="15">
      <c r="A43" s="32" t="s">
        <v>418</v>
      </c>
      <c r="B43" s="33" t="s">
        <v>398</v>
      </c>
      <c r="C43" s="26"/>
      <c r="E43" s="26"/>
      <c r="G43" s="26"/>
      <c r="I43" s="26"/>
      <c r="K43" s="31">
        <v>61</v>
      </c>
      <c r="M43" s="31"/>
      <c r="O43" s="31"/>
      <c r="Q43" s="31"/>
      <c r="S43" s="31"/>
      <c r="U43" s="31"/>
      <c r="W43" s="31"/>
      <c r="Y43" s="31"/>
      <c r="AA43" s="31"/>
      <c r="AC43" s="31"/>
      <c r="AE43" s="31"/>
      <c r="AG43" s="31"/>
      <c r="AI43" s="31"/>
      <c r="AK43" s="31"/>
      <c r="AM43" s="31"/>
      <c r="AO43" s="31"/>
      <c r="AQ43" s="31"/>
      <c r="AS43" s="31"/>
      <c r="AU43" s="26">
        <f t="shared" si="2"/>
        <v>0</v>
      </c>
      <c r="AV43" s="26">
        <f t="shared" si="0"/>
        <v>0</v>
      </c>
      <c r="AW43" s="26">
        <f t="shared" si="1"/>
        <v>0</v>
      </c>
      <c r="AX43" s="26">
        <f t="shared" si="3"/>
        <v>0</v>
      </c>
      <c r="AY43" s="26">
        <f t="shared" si="4"/>
        <v>0</v>
      </c>
      <c r="AZ43" s="29">
        <f t="shared" si="5"/>
        <v>0</v>
      </c>
    </row>
    <row r="44" spans="1:52" ht="15">
      <c r="A44" s="23" t="s">
        <v>412</v>
      </c>
      <c r="B44" s="33" t="s">
        <v>10</v>
      </c>
      <c r="C44" s="26"/>
      <c r="E44" s="26"/>
      <c r="G44" s="26"/>
      <c r="I44" s="26"/>
      <c r="K44" s="26">
        <v>22</v>
      </c>
      <c r="L44" s="5">
        <v>9</v>
      </c>
      <c r="M44" s="26">
        <v>28</v>
      </c>
      <c r="N44" s="5">
        <v>3</v>
      </c>
      <c r="O44" s="26"/>
      <c r="Q44" s="26"/>
      <c r="S44" s="26"/>
      <c r="U44" s="27" t="s">
        <v>7</v>
      </c>
      <c r="W44" s="27"/>
      <c r="Y44" s="27"/>
      <c r="AA44" s="27"/>
      <c r="AC44" s="27">
        <v>38</v>
      </c>
      <c r="AE44" s="27"/>
      <c r="AG44" s="27"/>
      <c r="AI44" s="27"/>
      <c r="AK44" s="27"/>
      <c r="AM44" s="27"/>
      <c r="AO44" s="27"/>
      <c r="AQ44" s="27"/>
      <c r="AS44" s="27"/>
      <c r="AU44" s="26">
        <f t="shared" si="2"/>
        <v>12</v>
      </c>
      <c r="AV44" s="26">
        <f t="shared" si="0"/>
        <v>0</v>
      </c>
      <c r="AW44" s="26">
        <f t="shared" si="1"/>
        <v>12</v>
      </c>
      <c r="AX44" s="26">
        <f t="shared" si="3"/>
        <v>0</v>
      </c>
      <c r="AY44" s="26">
        <f t="shared" si="4"/>
        <v>0</v>
      </c>
      <c r="AZ44" s="29">
        <f t="shared" si="5"/>
        <v>0</v>
      </c>
    </row>
    <row r="45" spans="1:52" ht="15">
      <c r="A45" s="23" t="s">
        <v>264</v>
      </c>
      <c r="B45" s="22" t="s">
        <v>3</v>
      </c>
      <c r="C45" s="26"/>
      <c r="E45" s="31" t="s">
        <v>333</v>
      </c>
      <c r="G45" s="31">
        <v>64</v>
      </c>
      <c r="I45" s="31" t="s">
        <v>333</v>
      </c>
      <c r="K45" s="31"/>
      <c r="M45" s="31"/>
      <c r="O45" s="31"/>
      <c r="Q45" s="31"/>
      <c r="S45" s="27" t="s">
        <v>333</v>
      </c>
      <c r="U45" s="27"/>
      <c r="W45" s="27"/>
      <c r="Y45" s="27"/>
      <c r="AA45" s="27"/>
      <c r="AC45" s="27"/>
      <c r="AE45" s="27"/>
      <c r="AG45" s="27"/>
      <c r="AI45" s="27"/>
      <c r="AK45" s="27"/>
      <c r="AM45" s="27"/>
      <c r="AO45" s="27"/>
      <c r="AQ45" s="27"/>
      <c r="AS45" s="27"/>
      <c r="AU45" s="26">
        <f t="shared" si="2"/>
        <v>0</v>
      </c>
      <c r="AV45" s="26">
        <f t="shared" si="0"/>
        <v>0</v>
      </c>
      <c r="AW45" s="26">
        <f t="shared" si="1"/>
        <v>0</v>
      </c>
      <c r="AX45" s="26">
        <f t="shared" si="3"/>
        <v>0</v>
      </c>
      <c r="AY45" s="26">
        <f t="shared" si="4"/>
        <v>0</v>
      </c>
      <c r="AZ45" s="29">
        <f t="shared" si="5"/>
        <v>0</v>
      </c>
    </row>
    <row r="46" spans="1:52" ht="15">
      <c r="A46" s="30" t="s">
        <v>453</v>
      </c>
      <c r="B46" s="22" t="s">
        <v>113</v>
      </c>
      <c r="C46" s="26"/>
      <c r="E46" s="26"/>
      <c r="G46" s="26"/>
      <c r="I46" s="26"/>
      <c r="K46" s="26"/>
      <c r="M46" s="26"/>
      <c r="O46" s="26"/>
      <c r="Q46" s="26"/>
      <c r="S46" s="27" t="s">
        <v>333</v>
      </c>
      <c r="U46" s="27"/>
      <c r="W46" s="27"/>
      <c r="Y46" s="27"/>
      <c r="AA46" s="27"/>
      <c r="AC46" s="27"/>
      <c r="AE46" s="27"/>
      <c r="AG46" s="27" t="s">
        <v>19</v>
      </c>
      <c r="AI46" s="27">
        <v>45</v>
      </c>
      <c r="AK46" s="27"/>
      <c r="AM46" s="27"/>
      <c r="AO46" s="27"/>
      <c r="AQ46" s="27"/>
      <c r="AS46" s="27"/>
      <c r="AU46" s="26">
        <f t="shared" si="2"/>
        <v>0</v>
      </c>
      <c r="AV46" s="26">
        <f t="shared" si="0"/>
        <v>0</v>
      </c>
      <c r="AW46" s="26">
        <f t="shared" si="1"/>
        <v>0</v>
      </c>
      <c r="AX46" s="26">
        <f t="shared" si="3"/>
        <v>0</v>
      </c>
      <c r="AY46" s="26">
        <f t="shared" si="4"/>
        <v>0</v>
      </c>
      <c r="AZ46" s="29">
        <f t="shared" si="5"/>
        <v>0</v>
      </c>
    </row>
    <row r="47" spans="1:52" ht="15">
      <c r="A47" s="23" t="s">
        <v>543</v>
      </c>
      <c r="B47" s="23" t="s">
        <v>1</v>
      </c>
      <c r="C47" s="26"/>
      <c r="E47" s="26"/>
      <c r="G47" s="26"/>
      <c r="I47" s="26"/>
      <c r="K47" s="26"/>
      <c r="M47" s="26"/>
      <c r="O47" s="26"/>
      <c r="Q47" s="26"/>
      <c r="S47" s="26"/>
      <c r="U47" s="26"/>
      <c r="AC47" s="27">
        <v>31</v>
      </c>
      <c r="AE47" s="27"/>
      <c r="AG47" s="27"/>
      <c r="AI47" s="27"/>
      <c r="AK47" s="27"/>
      <c r="AM47" s="27"/>
      <c r="AO47" s="27"/>
      <c r="AQ47" s="27"/>
      <c r="AS47" s="27"/>
      <c r="AU47" s="26">
        <f t="shared" si="2"/>
        <v>0</v>
      </c>
      <c r="AV47" s="26">
        <f t="shared" si="0"/>
        <v>0</v>
      </c>
      <c r="AW47" s="26">
        <f t="shared" si="1"/>
        <v>0</v>
      </c>
      <c r="AX47" s="26">
        <f t="shared" si="3"/>
        <v>0</v>
      </c>
      <c r="AY47" s="26">
        <f t="shared" si="4"/>
        <v>0</v>
      </c>
      <c r="AZ47" s="29">
        <f t="shared" si="5"/>
        <v>0</v>
      </c>
    </row>
    <row r="48" spans="1:52" ht="15">
      <c r="A48" s="23" t="s">
        <v>406</v>
      </c>
      <c r="B48" s="33" t="s">
        <v>1</v>
      </c>
      <c r="C48" s="26"/>
      <c r="E48" s="26"/>
      <c r="G48" s="26"/>
      <c r="I48" s="26"/>
      <c r="K48" s="26">
        <v>8</v>
      </c>
      <c r="L48" s="5">
        <v>32</v>
      </c>
      <c r="M48" s="26">
        <v>11</v>
      </c>
      <c r="N48" s="5">
        <v>24</v>
      </c>
      <c r="O48" s="26"/>
      <c r="Q48" s="26"/>
      <c r="S48" s="26"/>
      <c r="U48" s="26">
        <v>3</v>
      </c>
      <c r="V48" s="15">
        <v>60</v>
      </c>
      <c r="AC48" s="26">
        <v>3</v>
      </c>
      <c r="AD48" s="25">
        <v>60</v>
      </c>
      <c r="AK48" s="27">
        <v>43</v>
      </c>
      <c r="AM48" s="27"/>
      <c r="AO48" s="27"/>
      <c r="AQ48" s="27"/>
      <c r="AS48" s="27"/>
      <c r="AU48" s="26">
        <f t="shared" si="2"/>
        <v>176</v>
      </c>
      <c r="AV48" s="26">
        <f t="shared" si="0"/>
        <v>0</v>
      </c>
      <c r="AW48" s="26">
        <f t="shared" si="1"/>
        <v>176</v>
      </c>
      <c r="AX48" s="26">
        <f t="shared" si="3"/>
        <v>0</v>
      </c>
      <c r="AY48" s="26">
        <f t="shared" si="4"/>
        <v>0</v>
      </c>
      <c r="AZ48" s="29">
        <f t="shared" si="5"/>
        <v>0</v>
      </c>
    </row>
    <row r="49" spans="1:52" ht="15">
      <c r="A49" s="23" t="s">
        <v>265</v>
      </c>
      <c r="B49" s="22" t="s">
        <v>1</v>
      </c>
      <c r="C49" s="26"/>
      <c r="E49" s="31">
        <v>38</v>
      </c>
      <c r="G49" s="26"/>
      <c r="I49" s="26"/>
      <c r="K49" s="26"/>
      <c r="M49" s="26"/>
      <c r="O49" s="26"/>
      <c r="Q49" s="26"/>
      <c r="S49" s="26">
        <v>6</v>
      </c>
      <c r="T49" s="15">
        <v>40</v>
      </c>
      <c r="U49" s="26"/>
      <c r="W49" s="27">
        <v>35</v>
      </c>
      <c r="Y49" s="27"/>
      <c r="AA49" s="27"/>
      <c r="AC49" s="27"/>
      <c r="AE49" s="27"/>
      <c r="AG49" s="53" t="s">
        <v>470</v>
      </c>
      <c r="AI49" s="26">
        <v>20</v>
      </c>
      <c r="AJ49" s="25">
        <v>11</v>
      </c>
      <c r="AU49" s="26">
        <f t="shared" si="2"/>
        <v>51</v>
      </c>
      <c r="AV49" s="26">
        <f t="shared" si="0"/>
        <v>0</v>
      </c>
      <c r="AW49" s="26">
        <f t="shared" si="1"/>
        <v>0</v>
      </c>
      <c r="AX49" s="26">
        <f t="shared" si="3"/>
        <v>0</v>
      </c>
      <c r="AY49" s="26">
        <f t="shared" si="4"/>
        <v>51</v>
      </c>
      <c r="AZ49" s="29">
        <f t="shared" si="5"/>
        <v>0</v>
      </c>
    </row>
    <row r="50" spans="1:52" ht="15">
      <c r="A50" s="23" t="s">
        <v>266</v>
      </c>
      <c r="B50" s="22" t="s">
        <v>8</v>
      </c>
      <c r="C50" s="24"/>
      <c r="E50" s="26">
        <v>18</v>
      </c>
      <c r="F50" s="5">
        <v>13</v>
      </c>
      <c r="G50" s="26"/>
      <c r="I50" s="26"/>
      <c r="K50" s="26"/>
      <c r="M50" s="26"/>
      <c r="O50" s="26"/>
      <c r="Q50" s="26"/>
      <c r="S50" s="26"/>
      <c r="U50" s="26"/>
      <c r="AC50" s="27" t="s">
        <v>7</v>
      </c>
      <c r="AE50" s="27"/>
      <c r="AG50" s="28">
        <v>12</v>
      </c>
      <c r="AH50" s="25">
        <v>22</v>
      </c>
      <c r="AI50" s="27" t="s">
        <v>333</v>
      </c>
      <c r="AK50" s="27"/>
      <c r="AM50" s="27">
        <v>13</v>
      </c>
      <c r="AN50" s="25">
        <v>20</v>
      </c>
      <c r="AO50" s="27"/>
      <c r="AQ50" s="27"/>
      <c r="AS50" s="27"/>
      <c r="AU50" s="26">
        <f t="shared" si="2"/>
        <v>55</v>
      </c>
      <c r="AV50" s="26">
        <f t="shared" si="0"/>
        <v>0</v>
      </c>
      <c r="AW50" s="26">
        <f t="shared" si="1"/>
        <v>0</v>
      </c>
      <c r="AX50" s="26">
        <f t="shared" si="3"/>
        <v>20</v>
      </c>
      <c r="AY50" s="26">
        <f t="shared" si="4"/>
        <v>13</v>
      </c>
      <c r="AZ50" s="29">
        <f t="shared" si="5"/>
        <v>22</v>
      </c>
    </row>
    <row r="51" spans="1:52" ht="15">
      <c r="A51" s="23" t="s">
        <v>267</v>
      </c>
      <c r="B51" s="22" t="s">
        <v>10</v>
      </c>
      <c r="C51" s="26"/>
      <c r="E51" s="26">
        <v>16</v>
      </c>
      <c r="F51" s="5">
        <v>15</v>
      </c>
      <c r="G51" s="28">
        <v>19</v>
      </c>
      <c r="H51" s="5">
        <v>12</v>
      </c>
      <c r="I51" s="28">
        <v>6</v>
      </c>
      <c r="J51" s="5">
        <v>40</v>
      </c>
      <c r="K51" s="31" t="s">
        <v>7</v>
      </c>
      <c r="M51" s="31"/>
      <c r="O51" s="31"/>
      <c r="Q51" s="26">
        <v>14</v>
      </c>
      <c r="R51" s="15">
        <v>18</v>
      </c>
      <c r="S51" s="26">
        <v>15</v>
      </c>
      <c r="T51" s="15">
        <v>16</v>
      </c>
      <c r="U51" s="27" t="s">
        <v>354</v>
      </c>
      <c r="W51" s="26">
        <v>14</v>
      </c>
      <c r="X51" s="25">
        <v>18</v>
      </c>
      <c r="Y51" s="26">
        <v>9</v>
      </c>
      <c r="Z51" s="25">
        <v>15</v>
      </c>
      <c r="AC51" s="27">
        <v>49</v>
      </c>
      <c r="AE51" s="27"/>
      <c r="AG51" s="28">
        <v>11</v>
      </c>
      <c r="AH51" s="25">
        <v>24</v>
      </c>
      <c r="AI51" s="26">
        <v>19</v>
      </c>
      <c r="AJ51" s="25">
        <v>12</v>
      </c>
      <c r="AM51" s="26">
        <v>17</v>
      </c>
      <c r="AN51" s="25">
        <v>14</v>
      </c>
      <c r="AU51" s="26">
        <f t="shared" si="2"/>
        <v>184</v>
      </c>
      <c r="AV51" s="26">
        <f t="shared" si="0"/>
        <v>0</v>
      </c>
      <c r="AW51" s="26">
        <f t="shared" si="1"/>
        <v>0</v>
      </c>
      <c r="AX51" s="26">
        <f t="shared" si="3"/>
        <v>84</v>
      </c>
      <c r="AY51" s="26">
        <f t="shared" si="4"/>
        <v>61</v>
      </c>
      <c r="AZ51" s="29">
        <f t="shared" si="5"/>
        <v>24</v>
      </c>
    </row>
    <row r="52" spans="1:52" ht="15">
      <c r="A52" s="23" t="s">
        <v>268</v>
      </c>
      <c r="B52" s="22" t="s">
        <v>11</v>
      </c>
      <c r="C52" s="26"/>
      <c r="E52" s="31" t="s">
        <v>333</v>
      </c>
      <c r="G52" s="31">
        <v>49</v>
      </c>
      <c r="I52" s="31">
        <v>40</v>
      </c>
      <c r="K52" s="31"/>
      <c r="M52" s="31"/>
      <c r="O52" s="31"/>
      <c r="Q52" s="27">
        <v>44</v>
      </c>
      <c r="S52" s="27">
        <v>51</v>
      </c>
      <c r="U52" s="27"/>
      <c r="W52" s="27"/>
      <c r="Y52" s="27"/>
      <c r="AA52" s="27"/>
      <c r="AC52" s="27"/>
      <c r="AE52" s="27"/>
      <c r="AG52" s="27"/>
      <c r="AI52" s="27" t="s">
        <v>333</v>
      </c>
      <c r="AK52" s="27"/>
      <c r="AM52" s="27">
        <v>35</v>
      </c>
      <c r="AO52" s="27"/>
      <c r="AQ52" s="27"/>
      <c r="AS52" s="27"/>
      <c r="AU52" s="26">
        <f t="shared" si="2"/>
        <v>0</v>
      </c>
      <c r="AV52" s="26">
        <f t="shared" si="0"/>
        <v>0</v>
      </c>
      <c r="AW52" s="26">
        <f t="shared" si="1"/>
        <v>0</v>
      </c>
      <c r="AX52" s="26">
        <f t="shared" si="3"/>
        <v>0</v>
      </c>
      <c r="AY52" s="26">
        <f t="shared" si="4"/>
        <v>0</v>
      </c>
      <c r="AZ52" s="29">
        <f t="shared" si="5"/>
        <v>0</v>
      </c>
    </row>
    <row r="53" spans="1:52" ht="15">
      <c r="A53" s="33" t="s">
        <v>359</v>
      </c>
      <c r="B53" s="33" t="s">
        <v>11</v>
      </c>
      <c r="C53" s="26"/>
      <c r="E53" s="26"/>
      <c r="G53" s="26"/>
      <c r="I53" s="31">
        <v>49</v>
      </c>
      <c r="K53" s="31">
        <v>34</v>
      </c>
      <c r="M53" s="31">
        <v>44</v>
      </c>
      <c r="O53" s="31"/>
      <c r="Q53" s="31"/>
      <c r="S53" s="31"/>
      <c r="U53" s="27">
        <v>39</v>
      </c>
      <c r="W53" s="27"/>
      <c r="Y53" s="27"/>
      <c r="AA53" s="27"/>
      <c r="AC53" s="27">
        <v>40</v>
      </c>
      <c r="AE53" s="27"/>
      <c r="AG53" s="27"/>
      <c r="AI53" s="27"/>
      <c r="AK53" s="27"/>
      <c r="AM53" s="27"/>
      <c r="AO53" s="27"/>
      <c r="AQ53" s="27"/>
      <c r="AS53" s="27"/>
      <c r="AU53" s="26">
        <f t="shared" si="2"/>
        <v>0</v>
      </c>
      <c r="AV53" s="26">
        <f t="shared" si="0"/>
        <v>0</v>
      </c>
      <c r="AW53" s="26">
        <f t="shared" si="1"/>
        <v>0</v>
      </c>
      <c r="AX53" s="26">
        <f t="shared" si="3"/>
        <v>0</v>
      </c>
      <c r="AY53" s="26">
        <f t="shared" si="4"/>
        <v>0</v>
      </c>
      <c r="AZ53" s="29">
        <f t="shared" si="5"/>
        <v>0</v>
      </c>
    </row>
    <row r="54" spans="1:52" ht="15">
      <c r="A54" s="32" t="s">
        <v>352</v>
      </c>
      <c r="B54" s="22" t="s">
        <v>11</v>
      </c>
      <c r="C54" s="26"/>
      <c r="E54" s="26"/>
      <c r="G54" s="31">
        <v>63</v>
      </c>
      <c r="I54" s="31" t="s">
        <v>333</v>
      </c>
      <c r="K54" s="31"/>
      <c r="M54" s="31"/>
      <c r="O54" s="31"/>
      <c r="Q54" s="27">
        <v>44</v>
      </c>
      <c r="S54" s="27"/>
      <c r="U54" s="27"/>
      <c r="W54" s="27"/>
      <c r="Y54" s="27"/>
      <c r="AA54" s="27"/>
      <c r="AC54" s="27"/>
      <c r="AE54" s="27"/>
      <c r="AG54" s="27"/>
      <c r="AI54" s="27"/>
      <c r="AK54" s="27"/>
      <c r="AM54" s="24" t="s">
        <v>333</v>
      </c>
      <c r="AO54" s="27"/>
      <c r="AQ54" s="27"/>
      <c r="AS54" s="27"/>
      <c r="AU54" s="26">
        <f t="shared" si="2"/>
        <v>0</v>
      </c>
      <c r="AV54" s="26">
        <f t="shared" si="0"/>
        <v>0</v>
      </c>
      <c r="AW54" s="26">
        <f t="shared" si="1"/>
        <v>0</v>
      </c>
      <c r="AX54" s="26">
        <f t="shared" si="3"/>
        <v>0</v>
      </c>
      <c r="AY54" s="26">
        <f t="shared" si="4"/>
        <v>0</v>
      </c>
      <c r="AZ54" s="29">
        <f t="shared" si="5"/>
        <v>0</v>
      </c>
    </row>
    <row r="55" spans="1:52" ht="15">
      <c r="A55" s="23" t="s">
        <v>269</v>
      </c>
      <c r="B55" s="22" t="s">
        <v>5</v>
      </c>
      <c r="C55" s="26"/>
      <c r="E55" s="31">
        <v>56</v>
      </c>
      <c r="G55" s="26"/>
      <c r="I55" s="26"/>
      <c r="K55" s="26"/>
      <c r="M55" s="26"/>
      <c r="O55" s="26"/>
      <c r="Q55" s="26"/>
      <c r="S55" s="27">
        <v>43</v>
      </c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6">
        <f t="shared" si="2"/>
        <v>0</v>
      </c>
      <c r="AV55" s="26">
        <f t="shared" si="0"/>
        <v>0</v>
      </c>
      <c r="AW55" s="26">
        <f t="shared" si="1"/>
        <v>0</v>
      </c>
      <c r="AX55" s="26">
        <f t="shared" si="3"/>
        <v>0</v>
      </c>
      <c r="AY55" s="26">
        <f t="shared" si="4"/>
        <v>0</v>
      </c>
      <c r="AZ55" s="29">
        <f t="shared" si="5"/>
        <v>0</v>
      </c>
    </row>
    <row r="56" spans="1:52" ht="15">
      <c r="A56" s="23" t="s">
        <v>455</v>
      </c>
      <c r="B56" s="33" t="s">
        <v>8</v>
      </c>
      <c r="C56" s="26"/>
      <c r="E56" s="26"/>
      <c r="G56" s="26"/>
      <c r="I56" s="26"/>
      <c r="K56" s="26"/>
      <c r="M56" s="26"/>
      <c r="O56" s="26"/>
      <c r="Q56" s="26"/>
      <c r="S56" s="27">
        <v>41</v>
      </c>
      <c r="U56" s="27"/>
      <c r="W56" s="27">
        <v>33</v>
      </c>
      <c r="Y56" s="27"/>
      <c r="AA56" s="27"/>
      <c r="AC56" s="27"/>
      <c r="AE56" s="27"/>
      <c r="AG56" s="27"/>
      <c r="AI56" s="27"/>
      <c r="AK56" s="27"/>
      <c r="AM56" s="27"/>
      <c r="AO56" s="27"/>
      <c r="AQ56" s="27"/>
      <c r="AS56" s="27"/>
      <c r="AU56" s="26">
        <f t="shared" si="2"/>
        <v>0</v>
      </c>
      <c r="AV56" s="26">
        <f t="shared" si="0"/>
        <v>0</v>
      </c>
      <c r="AW56" s="26">
        <f t="shared" si="1"/>
        <v>0</v>
      </c>
      <c r="AX56" s="26">
        <f t="shared" si="3"/>
        <v>0</v>
      </c>
      <c r="AY56" s="26">
        <f t="shared" si="4"/>
        <v>0</v>
      </c>
      <c r="AZ56" s="29">
        <f t="shared" si="5"/>
        <v>0</v>
      </c>
    </row>
    <row r="57" spans="1:52" ht="15">
      <c r="A57" s="33" t="s">
        <v>428</v>
      </c>
      <c r="B57" s="33" t="s">
        <v>1</v>
      </c>
      <c r="C57" s="26"/>
      <c r="E57" s="26"/>
      <c r="G57" s="26"/>
      <c r="I57" s="26"/>
      <c r="K57" s="26"/>
      <c r="M57" s="31">
        <v>38</v>
      </c>
      <c r="O57" s="31"/>
      <c r="Q57" s="31"/>
      <c r="S57" s="31"/>
      <c r="U57" s="26">
        <v>12</v>
      </c>
      <c r="V57" s="15">
        <v>22</v>
      </c>
      <c r="AC57" s="27">
        <v>44</v>
      </c>
      <c r="AE57" s="27"/>
      <c r="AG57" s="27"/>
      <c r="AI57" s="27"/>
      <c r="AK57" s="27"/>
      <c r="AM57" s="27"/>
      <c r="AO57" s="27"/>
      <c r="AQ57" s="27"/>
      <c r="AS57" s="27"/>
      <c r="AU57" s="26">
        <f t="shared" si="2"/>
        <v>22</v>
      </c>
      <c r="AV57" s="26">
        <f t="shared" si="0"/>
        <v>0</v>
      </c>
      <c r="AW57" s="26">
        <f t="shared" si="1"/>
        <v>22</v>
      </c>
      <c r="AX57" s="26">
        <f t="shared" si="3"/>
        <v>0</v>
      </c>
      <c r="AY57" s="26">
        <f t="shared" si="4"/>
        <v>0</v>
      </c>
      <c r="AZ57" s="29">
        <f t="shared" si="5"/>
        <v>0</v>
      </c>
    </row>
    <row r="58" spans="1:52" ht="15">
      <c r="A58" s="33" t="s">
        <v>426</v>
      </c>
      <c r="B58" s="33" t="s">
        <v>9</v>
      </c>
      <c r="C58" s="26"/>
      <c r="E58" s="26"/>
      <c r="G58" s="26"/>
      <c r="I58" s="26"/>
      <c r="K58" s="26"/>
      <c r="M58" s="31">
        <v>45</v>
      </c>
      <c r="O58" s="31"/>
      <c r="Q58" s="31"/>
      <c r="S58" s="31"/>
      <c r="U58" s="27">
        <v>54</v>
      </c>
      <c r="W58" s="27"/>
      <c r="Y58" s="27"/>
      <c r="AA58" s="27"/>
      <c r="AC58" s="27"/>
      <c r="AE58" s="27"/>
      <c r="AG58" s="27"/>
      <c r="AI58" s="27"/>
      <c r="AK58" s="27"/>
      <c r="AM58" s="27"/>
      <c r="AO58" s="27"/>
      <c r="AQ58" s="27"/>
      <c r="AS58" s="27"/>
      <c r="AU58" s="26">
        <f t="shared" si="2"/>
        <v>0</v>
      </c>
      <c r="AV58" s="26">
        <f t="shared" si="0"/>
        <v>0</v>
      </c>
      <c r="AW58" s="26">
        <f t="shared" si="1"/>
        <v>0</v>
      </c>
      <c r="AX58" s="26">
        <f t="shared" si="3"/>
        <v>0</v>
      </c>
      <c r="AY58" s="26">
        <f t="shared" si="4"/>
        <v>0</v>
      </c>
      <c r="AZ58" s="29">
        <f t="shared" si="5"/>
        <v>0</v>
      </c>
    </row>
    <row r="59" spans="1:52" ht="15">
      <c r="A59" s="23" t="s">
        <v>270</v>
      </c>
      <c r="B59" s="22" t="s">
        <v>11</v>
      </c>
      <c r="C59" s="26"/>
      <c r="E59" s="31">
        <v>36</v>
      </c>
      <c r="G59" s="28">
        <v>20</v>
      </c>
      <c r="H59" s="5">
        <v>11</v>
      </c>
      <c r="I59" s="31">
        <v>31</v>
      </c>
      <c r="K59" s="31"/>
      <c r="M59" s="31"/>
      <c r="O59" s="31"/>
      <c r="Q59" s="27">
        <v>47</v>
      </c>
      <c r="S59" s="27">
        <v>33</v>
      </c>
      <c r="U59" s="27"/>
      <c r="W59" s="26">
        <v>20</v>
      </c>
      <c r="X59" s="25">
        <v>11</v>
      </c>
      <c r="AI59" s="26">
        <v>28</v>
      </c>
      <c r="AJ59" s="25">
        <v>3</v>
      </c>
      <c r="AM59" s="26" t="s">
        <v>333</v>
      </c>
      <c r="AU59" s="26">
        <f t="shared" si="2"/>
        <v>25</v>
      </c>
      <c r="AV59" s="26">
        <f t="shared" si="0"/>
        <v>0</v>
      </c>
      <c r="AW59" s="26">
        <f t="shared" si="1"/>
        <v>0</v>
      </c>
      <c r="AX59" s="26">
        <f t="shared" si="3"/>
        <v>11</v>
      </c>
      <c r="AY59" s="26">
        <f t="shared" si="4"/>
        <v>14</v>
      </c>
      <c r="AZ59" s="29">
        <f t="shared" si="5"/>
        <v>0</v>
      </c>
    </row>
    <row r="60" spans="1:52" ht="15">
      <c r="A60" s="33" t="s">
        <v>244</v>
      </c>
      <c r="B60" s="22" t="s">
        <v>168</v>
      </c>
      <c r="C60" s="31">
        <v>43</v>
      </c>
      <c r="E60" s="26"/>
      <c r="G60" s="27"/>
      <c r="I60" s="27"/>
      <c r="K60" s="27"/>
      <c r="M60" s="27"/>
      <c r="O60" s="27"/>
      <c r="Q60" s="27"/>
      <c r="S60" s="27"/>
      <c r="U60" s="27"/>
      <c r="W60" s="27"/>
      <c r="Y60" s="27"/>
      <c r="AA60" s="27">
        <v>60</v>
      </c>
      <c r="AC60" s="27"/>
      <c r="AE60" s="27"/>
      <c r="AG60" s="27"/>
      <c r="AI60" s="27"/>
      <c r="AK60" s="27"/>
      <c r="AM60" s="27"/>
      <c r="AO60" s="27"/>
      <c r="AQ60" s="27"/>
      <c r="AS60" s="27"/>
      <c r="AU60" s="26">
        <f t="shared" si="2"/>
        <v>0</v>
      </c>
      <c r="AV60" s="26">
        <f t="shared" si="0"/>
        <v>0</v>
      </c>
      <c r="AW60" s="26">
        <f t="shared" si="1"/>
        <v>0</v>
      </c>
      <c r="AX60" s="26">
        <f t="shared" si="3"/>
        <v>0</v>
      </c>
      <c r="AY60" s="26">
        <f t="shared" si="4"/>
        <v>0</v>
      </c>
      <c r="AZ60" s="29">
        <f t="shared" si="5"/>
        <v>0</v>
      </c>
    </row>
    <row r="61" spans="1:52" ht="15">
      <c r="A61" s="33" t="s">
        <v>192</v>
      </c>
      <c r="B61" s="22" t="s">
        <v>8</v>
      </c>
      <c r="C61" s="26">
        <v>9</v>
      </c>
      <c r="D61" s="5">
        <v>29</v>
      </c>
      <c r="E61" s="26"/>
      <c r="G61" s="26"/>
      <c r="I61" s="26"/>
      <c r="K61" s="26"/>
      <c r="M61" s="26"/>
      <c r="O61" s="26">
        <v>11</v>
      </c>
      <c r="P61" s="5">
        <v>24</v>
      </c>
      <c r="Q61" s="26"/>
      <c r="S61" s="26"/>
      <c r="U61" s="26"/>
      <c r="AA61" s="26">
        <v>19</v>
      </c>
      <c r="AB61" s="25">
        <v>12</v>
      </c>
      <c r="AE61" s="26" t="s">
        <v>561</v>
      </c>
      <c r="AK61" s="26">
        <v>15</v>
      </c>
      <c r="AL61" s="25">
        <v>16</v>
      </c>
      <c r="AU61" s="26">
        <f t="shared" si="2"/>
        <v>81</v>
      </c>
      <c r="AV61" s="26">
        <f t="shared" si="0"/>
        <v>81</v>
      </c>
      <c r="AW61" s="26">
        <f t="shared" si="1"/>
        <v>0</v>
      </c>
      <c r="AX61" s="26">
        <f t="shared" si="3"/>
        <v>0</v>
      </c>
      <c r="AY61" s="26">
        <f t="shared" si="4"/>
        <v>0</v>
      </c>
      <c r="AZ61" s="29">
        <f t="shared" si="5"/>
        <v>0</v>
      </c>
    </row>
    <row r="62" spans="1:52" ht="15">
      <c r="A62" s="23" t="s">
        <v>271</v>
      </c>
      <c r="B62" s="22" t="s">
        <v>8</v>
      </c>
      <c r="C62" s="24"/>
      <c r="E62" s="26">
        <v>20</v>
      </c>
      <c r="F62" s="5">
        <v>11</v>
      </c>
      <c r="G62" s="31">
        <v>31</v>
      </c>
      <c r="I62" s="31">
        <v>41</v>
      </c>
      <c r="K62" s="31">
        <v>50</v>
      </c>
      <c r="M62" s="31"/>
      <c r="O62" s="31"/>
      <c r="Q62" s="26">
        <v>28</v>
      </c>
      <c r="R62" s="15">
        <v>3</v>
      </c>
      <c r="S62" s="27" t="s">
        <v>333</v>
      </c>
      <c r="U62" s="27"/>
      <c r="W62" s="26">
        <v>16</v>
      </c>
      <c r="X62" s="25">
        <v>15</v>
      </c>
      <c r="AG62" s="28" t="s">
        <v>19</v>
      </c>
      <c r="AI62" s="27" t="s">
        <v>333</v>
      </c>
      <c r="AK62" s="27"/>
      <c r="AM62" s="24" t="s">
        <v>333</v>
      </c>
      <c r="AO62" s="27"/>
      <c r="AQ62" s="27"/>
      <c r="AS62" s="27"/>
      <c r="AU62" s="26">
        <f t="shared" si="2"/>
        <v>29</v>
      </c>
      <c r="AV62" s="26">
        <f t="shared" si="0"/>
        <v>0</v>
      </c>
      <c r="AW62" s="26">
        <f t="shared" si="1"/>
        <v>0</v>
      </c>
      <c r="AX62" s="26">
        <f t="shared" si="3"/>
        <v>3</v>
      </c>
      <c r="AY62" s="26">
        <f t="shared" si="4"/>
        <v>26</v>
      </c>
      <c r="AZ62" s="29">
        <f t="shared" si="5"/>
        <v>0</v>
      </c>
    </row>
    <row r="63" spans="1:52" ht="15">
      <c r="A63" s="33" t="s">
        <v>345</v>
      </c>
      <c r="B63" s="22" t="s">
        <v>14</v>
      </c>
      <c r="C63" s="26"/>
      <c r="E63" s="26"/>
      <c r="G63" s="28">
        <v>30</v>
      </c>
      <c r="H63" s="5">
        <v>1</v>
      </c>
      <c r="I63" s="31" t="s">
        <v>333</v>
      </c>
      <c r="K63" s="31">
        <v>43</v>
      </c>
      <c r="M63" s="31" t="s">
        <v>7</v>
      </c>
      <c r="O63" s="31"/>
      <c r="Q63" s="27" t="s">
        <v>333</v>
      </c>
      <c r="S63" s="27"/>
      <c r="U63" s="27" t="s">
        <v>7</v>
      </c>
      <c r="W63" s="27"/>
      <c r="Y63" s="27"/>
      <c r="AA63" s="27"/>
      <c r="AC63" s="27">
        <v>46</v>
      </c>
      <c r="AE63" s="27"/>
      <c r="AG63" s="27"/>
      <c r="AI63" s="27"/>
      <c r="AK63" s="27"/>
      <c r="AM63" s="27">
        <v>19</v>
      </c>
      <c r="AN63" s="25">
        <v>12</v>
      </c>
      <c r="AO63" s="27"/>
      <c r="AQ63" s="27"/>
      <c r="AS63" s="27"/>
      <c r="AU63" s="26">
        <f t="shared" si="2"/>
        <v>13</v>
      </c>
      <c r="AV63" s="26">
        <f t="shared" si="0"/>
        <v>0</v>
      </c>
      <c r="AW63" s="26">
        <f t="shared" si="1"/>
        <v>0</v>
      </c>
      <c r="AX63" s="26">
        <f t="shared" si="3"/>
        <v>13</v>
      </c>
      <c r="AY63" s="26">
        <f t="shared" si="4"/>
        <v>0</v>
      </c>
      <c r="AZ63" s="29">
        <f t="shared" si="5"/>
        <v>0</v>
      </c>
    </row>
    <row r="64" spans="1:52" ht="15">
      <c r="A64" s="33" t="s">
        <v>348</v>
      </c>
      <c r="B64" s="22" t="s">
        <v>5</v>
      </c>
      <c r="C64" s="26"/>
      <c r="E64" s="26"/>
      <c r="G64" s="31">
        <v>32</v>
      </c>
      <c r="I64" s="28">
        <v>10</v>
      </c>
      <c r="J64" s="5">
        <v>26</v>
      </c>
      <c r="K64" s="26">
        <v>25</v>
      </c>
      <c r="L64" s="5">
        <v>6</v>
      </c>
      <c r="M64" s="31">
        <v>31</v>
      </c>
      <c r="O64" s="31"/>
      <c r="Q64" s="26">
        <v>26</v>
      </c>
      <c r="R64" s="15">
        <v>5</v>
      </c>
      <c r="S64" s="26"/>
      <c r="U64" s="26">
        <v>9</v>
      </c>
      <c r="V64" s="15">
        <v>29</v>
      </c>
      <c r="AC64" s="26">
        <v>27</v>
      </c>
      <c r="AD64" s="25">
        <v>4</v>
      </c>
      <c r="AM64" s="26">
        <v>13</v>
      </c>
      <c r="AN64" s="25">
        <v>20</v>
      </c>
      <c r="AU64" s="26">
        <f t="shared" si="2"/>
        <v>90</v>
      </c>
      <c r="AV64" s="26">
        <f t="shared" si="0"/>
        <v>0</v>
      </c>
      <c r="AW64" s="26">
        <f t="shared" si="1"/>
        <v>39</v>
      </c>
      <c r="AX64" s="26">
        <f t="shared" si="3"/>
        <v>51</v>
      </c>
      <c r="AY64" s="26">
        <f t="shared" si="4"/>
        <v>0</v>
      </c>
      <c r="AZ64" s="29">
        <f t="shared" si="5"/>
        <v>0</v>
      </c>
    </row>
    <row r="65" spans="1:52" ht="15">
      <c r="A65" s="23" t="s">
        <v>486</v>
      </c>
      <c r="B65" s="23" t="s">
        <v>5</v>
      </c>
      <c r="C65" s="26"/>
      <c r="E65" s="26"/>
      <c r="G65" s="26"/>
      <c r="I65" s="26"/>
      <c r="K65" s="26"/>
      <c r="M65" s="26"/>
      <c r="O65" s="26"/>
      <c r="Q65" s="26"/>
      <c r="S65" s="26"/>
      <c r="U65" s="26"/>
      <c r="W65" s="27" t="s">
        <v>333</v>
      </c>
      <c r="Y65" s="27"/>
      <c r="AA65" s="27"/>
      <c r="AC65" s="27"/>
      <c r="AE65" s="27"/>
      <c r="AG65" s="27"/>
      <c r="AI65" s="27"/>
      <c r="AK65" s="27"/>
      <c r="AM65" s="27"/>
      <c r="AO65" s="27"/>
      <c r="AQ65" s="27"/>
      <c r="AS65" s="27"/>
      <c r="AU65" s="26">
        <f t="shared" si="2"/>
        <v>0</v>
      </c>
      <c r="AV65" s="26">
        <f t="shared" si="0"/>
        <v>0</v>
      </c>
      <c r="AW65" s="26">
        <f t="shared" si="1"/>
        <v>0</v>
      </c>
      <c r="AX65" s="26">
        <f t="shared" si="3"/>
        <v>0</v>
      </c>
      <c r="AY65" s="26">
        <f t="shared" si="4"/>
        <v>0</v>
      </c>
      <c r="AZ65" s="29">
        <f t="shared" si="5"/>
        <v>0</v>
      </c>
    </row>
    <row r="66" spans="1:52" ht="15">
      <c r="A66" s="33" t="s">
        <v>176</v>
      </c>
      <c r="B66" s="22" t="s">
        <v>1</v>
      </c>
      <c r="C66" s="26">
        <v>1</v>
      </c>
      <c r="D66" s="5">
        <v>100</v>
      </c>
      <c r="E66" s="26"/>
      <c r="G66" s="26"/>
      <c r="I66" s="26"/>
      <c r="K66" s="31" t="s">
        <v>7</v>
      </c>
      <c r="M66" s="31" t="s">
        <v>7</v>
      </c>
      <c r="O66" s="27" t="s">
        <v>7</v>
      </c>
      <c r="Q66" s="27"/>
      <c r="S66" s="27"/>
      <c r="U66" s="27">
        <v>43</v>
      </c>
      <c r="W66" s="27"/>
      <c r="Y66" s="27"/>
      <c r="AA66" s="26">
        <v>12</v>
      </c>
      <c r="AB66" s="25">
        <v>22</v>
      </c>
      <c r="AC66" s="26">
        <v>19</v>
      </c>
      <c r="AD66" s="25">
        <v>12</v>
      </c>
      <c r="AE66" s="27" t="s">
        <v>250</v>
      </c>
      <c r="AG66" s="27"/>
      <c r="AI66" s="27"/>
      <c r="AK66" s="26">
        <v>3</v>
      </c>
      <c r="AL66" s="25">
        <v>60</v>
      </c>
      <c r="AU66" s="26">
        <f t="shared" si="2"/>
        <v>194</v>
      </c>
      <c r="AV66" s="26">
        <f aca="true" t="shared" si="6" ref="AV66:AV129">+D66+P66+AB66+AF66+AL66</f>
        <v>182</v>
      </c>
      <c r="AW66" s="26">
        <f aca="true" t="shared" si="7" ref="AW66:AW129">+L66+N66+V66+AD66</f>
        <v>12</v>
      </c>
      <c r="AX66" s="26">
        <f t="shared" si="3"/>
        <v>0</v>
      </c>
      <c r="AY66" s="26">
        <f t="shared" si="4"/>
        <v>0</v>
      </c>
      <c r="AZ66" s="29">
        <f t="shared" si="5"/>
        <v>0</v>
      </c>
    </row>
    <row r="67" spans="1:52" ht="15">
      <c r="A67" s="32" t="s">
        <v>228</v>
      </c>
      <c r="B67" s="22" t="s">
        <v>11</v>
      </c>
      <c r="C67" s="31">
        <v>49</v>
      </c>
      <c r="E67" s="26"/>
      <c r="G67" s="27"/>
      <c r="I67" s="26"/>
      <c r="K67" s="26"/>
      <c r="M67" s="26"/>
      <c r="O67" s="26"/>
      <c r="Q67" s="26"/>
      <c r="S67" s="26"/>
      <c r="U67" s="26"/>
      <c r="AU67" s="26">
        <f aca="true" t="shared" si="8" ref="AU67:AU130">+D67+F67+H67+J67+L67+N67+P67+T67+R67+V67+X67+Z67+AB67+AD67+AF67+AH67+AJ67+AL67+AN67+AP67+AR67+AT67</f>
        <v>0</v>
      </c>
      <c r="AV67" s="26">
        <f t="shared" si="6"/>
        <v>0</v>
      </c>
      <c r="AW67" s="6">
        <f t="shared" si="7"/>
        <v>0</v>
      </c>
      <c r="AX67" s="26">
        <f aca="true" t="shared" si="9" ref="AX67:AX130">+H67+J67+R67+AN67</f>
        <v>0</v>
      </c>
      <c r="AY67" s="26">
        <f aca="true" t="shared" si="10" ref="AY67:AY130">+F67+T67+X67+AJ67+AP67</f>
        <v>0</v>
      </c>
      <c r="AZ67" s="29">
        <f aca="true" t="shared" si="11" ref="AZ67:AZ130">+AH67+AT67</f>
        <v>0</v>
      </c>
    </row>
    <row r="68" spans="1:52" ht="15">
      <c r="A68" s="33" t="s">
        <v>424</v>
      </c>
      <c r="B68" s="33" t="s">
        <v>11</v>
      </c>
      <c r="C68" s="26"/>
      <c r="E68" s="26"/>
      <c r="G68" s="26"/>
      <c r="I68" s="26"/>
      <c r="K68" s="31">
        <v>45</v>
      </c>
      <c r="M68" s="31" t="s">
        <v>7</v>
      </c>
      <c r="O68" s="27" t="s">
        <v>7</v>
      </c>
      <c r="Q68" s="27"/>
      <c r="S68" s="27"/>
      <c r="U68" s="27" t="s">
        <v>7</v>
      </c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AQ68" s="27"/>
      <c r="AS68" s="27"/>
      <c r="AU68" s="26">
        <f t="shared" si="8"/>
        <v>0</v>
      </c>
      <c r="AV68" s="26">
        <f t="shared" si="6"/>
        <v>0</v>
      </c>
      <c r="AW68" s="6">
        <f t="shared" si="7"/>
        <v>0</v>
      </c>
      <c r="AX68" s="26">
        <f t="shared" si="9"/>
        <v>0</v>
      </c>
      <c r="AY68" s="26">
        <f t="shared" si="10"/>
        <v>0</v>
      </c>
      <c r="AZ68" s="29">
        <f t="shared" si="11"/>
        <v>0</v>
      </c>
    </row>
    <row r="69" spans="1:52" ht="15">
      <c r="A69" s="33" t="s">
        <v>218</v>
      </c>
      <c r="B69" s="22" t="s">
        <v>10</v>
      </c>
      <c r="C69" s="31">
        <v>35</v>
      </c>
      <c r="E69" s="26"/>
      <c r="G69" s="26"/>
      <c r="I69" s="27"/>
      <c r="K69" s="27"/>
      <c r="M69" s="27"/>
      <c r="O69" s="27">
        <v>37</v>
      </c>
      <c r="Q69" s="27"/>
      <c r="S69" s="27"/>
      <c r="U69" s="27"/>
      <c r="W69" s="27"/>
      <c r="Y69" s="27"/>
      <c r="AA69" s="26">
        <v>13</v>
      </c>
      <c r="AB69" s="25">
        <v>20</v>
      </c>
      <c r="AE69" s="26">
        <v>28</v>
      </c>
      <c r="AK69" s="27" t="s">
        <v>7</v>
      </c>
      <c r="AM69" s="27"/>
      <c r="AO69" s="27"/>
      <c r="AQ69" s="27"/>
      <c r="AS69" s="27"/>
      <c r="AU69" s="26">
        <f t="shared" si="8"/>
        <v>20</v>
      </c>
      <c r="AV69" s="26">
        <f t="shared" si="6"/>
        <v>20</v>
      </c>
      <c r="AW69" s="6">
        <f t="shared" si="7"/>
        <v>0</v>
      </c>
      <c r="AX69" s="26">
        <f t="shared" si="9"/>
        <v>0</v>
      </c>
      <c r="AY69" s="26">
        <f t="shared" si="10"/>
        <v>0</v>
      </c>
      <c r="AZ69" s="29">
        <f t="shared" si="11"/>
        <v>0</v>
      </c>
    </row>
    <row r="70" spans="1:52" ht="15">
      <c r="A70" s="23" t="s">
        <v>273</v>
      </c>
      <c r="B70" s="22" t="s">
        <v>5</v>
      </c>
      <c r="C70" s="26"/>
      <c r="E70" s="26">
        <v>17</v>
      </c>
      <c r="F70" s="5">
        <v>14</v>
      </c>
      <c r="G70" s="26"/>
      <c r="I70" s="28">
        <v>22</v>
      </c>
      <c r="J70" s="5">
        <v>9</v>
      </c>
      <c r="K70" s="28"/>
      <c r="M70" s="28"/>
      <c r="O70" s="28"/>
      <c r="Q70" s="24" t="s">
        <v>333</v>
      </c>
      <c r="S70" s="26">
        <v>23</v>
      </c>
      <c r="T70" s="15">
        <v>8</v>
      </c>
      <c r="U70" s="26"/>
      <c r="W70" s="26">
        <v>19</v>
      </c>
      <c r="X70" s="25">
        <v>12</v>
      </c>
      <c r="AI70" s="26">
        <v>17</v>
      </c>
      <c r="AJ70" s="25">
        <v>14</v>
      </c>
      <c r="AU70" s="26">
        <f t="shared" si="8"/>
        <v>57</v>
      </c>
      <c r="AV70" s="26">
        <f t="shared" si="6"/>
        <v>0</v>
      </c>
      <c r="AW70" s="6">
        <f t="shared" si="7"/>
        <v>0</v>
      </c>
      <c r="AX70" s="26">
        <f t="shared" si="9"/>
        <v>9</v>
      </c>
      <c r="AY70" s="26">
        <f t="shared" si="10"/>
        <v>48</v>
      </c>
      <c r="AZ70" s="29">
        <f t="shared" si="11"/>
        <v>0</v>
      </c>
    </row>
    <row r="71" spans="1:52" ht="15">
      <c r="A71" s="23" t="s">
        <v>272</v>
      </c>
      <c r="B71" s="22" t="s">
        <v>8</v>
      </c>
      <c r="C71" s="26"/>
      <c r="E71" s="26">
        <v>28</v>
      </c>
      <c r="F71" s="5">
        <v>3</v>
      </c>
      <c r="G71" s="28">
        <v>1</v>
      </c>
      <c r="H71" s="5">
        <v>100</v>
      </c>
      <c r="I71" s="28">
        <v>21</v>
      </c>
      <c r="J71" s="5">
        <v>10</v>
      </c>
      <c r="K71" s="28"/>
      <c r="M71" s="28"/>
      <c r="O71" s="28"/>
      <c r="Q71" s="26">
        <v>13</v>
      </c>
      <c r="R71" s="15">
        <v>20</v>
      </c>
      <c r="S71" s="27">
        <v>38</v>
      </c>
      <c r="U71" s="27"/>
      <c r="W71" s="26">
        <v>22</v>
      </c>
      <c r="X71" s="25">
        <v>9</v>
      </c>
      <c r="AG71" s="27" t="s">
        <v>250</v>
      </c>
      <c r="AI71" s="27" t="s">
        <v>332</v>
      </c>
      <c r="AK71" s="27"/>
      <c r="AM71" s="27">
        <v>8</v>
      </c>
      <c r="AN71" s="25">
        <v>32</v>
      </c>
      <c r="AO71" s="27"/>
      <c r="AQ71" s="27"/>
      <c r="AS71" s="27"/>
      <c r="AU71" s="26">
        <f t="shared" si="8"/>
        <v>174</v>
      </c>
      <c r="AV71" s="26">
        <f t="shared" si="6"/>
        <v>0</v>
      </c>
      <c r="AW71" s="6">
        <f t="shared" si="7"/>
        <v>0</v>
      </c>
      <c r="AX71" s="26">
        <f t="shared" si="9"/>
        <v>162</v>
      </c>
      <c r="AY71" s="26">
        <f t="shared" si="10"/>
        <v>12</v>
      </c>
      <c r="AZ71" s="29">
        <f t="shared" si="11"/>
        <v>0</v>
      </c>
    </row>
    <row r="72" spans="1:52" ht="15">
      <c r="A72" s="23" t="s">
        <v>274</v>
      </c>
      <c r="B72" s="22" t="s">
        <v>9</v>
      </c>
      <c r="C72" s="26"/>
      <c r="E72" s="26">
        <v>24</v>
      </c>
      <c r="F72" s="5">
        <v>7</v>
      </c>
      <c r="G72" s="28">
        <v>16</v>
      </c>
      <c r="H72" s="5">
        <v>15</v>
      </c>
      <c r="I72" s="28">
        <v>29</v>
      </c>
      <c r="J72" s="5">
        <v>2</v>
      </c>
      <c r="K72" s="31" t="s">
        <v>7</v>
      </c>
      <c r="M72" s="31"/>
      <c r="O72" s="31"/>
      <c r="Q72" s="26">
        <v>3</v>
      </c>
      <c r="R72" s="15">
        <v>60</v>
      </c>
      <c r="S72" s="26">
        <v>12</v>
      </c>
      <c r="T72" s="15">
        <v>22</v>
      </c>
      <c r="U72" s="26"/>
      <c r="AM72" s="26">
        <v>11</v>
      </c>
      <c r="AN72" s="25">
        <v>24</v>
      </c>
      <c r="AU72" s="26">
        <f t="shared" si="8"/>
        <v>130</v>
      </c>
      <c r="AV72" s="26">
        <f t="shared" si="6"/>
        <v>0</v>
      </c>
      <c r="AW72" s="6">
        <f t="shared" si="7"/>
        <v>0</v>
      </c>
      <c r="AX72" s="26">
        <f t="shared" si="9"/>
        <v>101</v>
      </c>
      <c r="AY72" s="26">
        <f t="shared" si="10"/>
        <v>29</v>
      </c>
      <c r="AZ72" s="29">
        <f t="shared" si="11"/>
        <v>0</v>
      </c>
    </row>
    <row r="73" spans="1:52" ht="15">
      <c r="A73" s="33" t="s">
        <v>407</v>
      </c>
      <c r="B73" s="33" t="s">
        <v>10</v>
      </c>
      <c r="C73" s="26"/>
      <c r="E73" s="26"/>
      <c r="G73" s="26"/>
      <c r="I73" s="26"/>
      <c r="K73" s="31">
        <v>35</v>
      </c>
      <c r="M73" s="26">
        <v>27</v>
      </c>
      <c r="N73" s="5">
        <v>4</v>
      </c>
      <c r="O73" s="26"/>
      <c r="Q73" s="26"/>
      <c r="S73" s="26"/>
      <c r="U73" s="27">
        <v>47</v>
      </c>
      <c r="W73" s="27"/>
      <c r="Y73" s="27"/>
      <c r="AA73" s="27"/>
      <c r="AC73" s="26">
        <v>23</v>
      </c>
      <c r="AD73" s="25">
        <v>8</v>
      </c>
      <c r="AU73" s="26">
        <f t="shared" si="8"/>
        <v>12</v>
      </c>
      <c r="AV73" s="26">
        <f t="shared" si="6"/>
        <v>0</v>
      </c>
      <c r="AW73" s="6">
        <f t="shared" si="7"/>
        <v>12</v>
      </c>
      <c r="AX73" s="26">
        <f t="shared" si="9"/>
        <v>0</v>
      </c>
      <c r="AY73" s="26">
        <f t="shared" si="10"/>
        <v>0</v>
      </c>
      <c r="AZ73" s="29">
        <f t="shared" si="11"/>
        <v>0</v>
      </c>
    </row>
    <row r="74" spans="1:52" ht="15">
      <c r="A74" s="30" t="s">
        <v>573</v>
      </c>
      <c r="B74" s="23" t="s">
        <v>9</v>
      </c>
      <c r="C74" s="26"/>
      <c r="E74" s="26"/>
      <c r="G74" s="26"/>
      <c r="I74" s="26"/>
      <c r="K74" s="26"/>
      <c r="M74" s="26"/>
      <c r="O74" s="26"/>
      <c r="Q74" s="26"/>
      <c r="S74" s="26"/>
      <c r="U74" s="26"/>
      <c r="AG74" s="27" t="s">
        <v>19</v>
      </c>
      <c r="AI74" s="27"/>
      <c r="AK74" s="27"/>
      <c r="AM74" s="27"/>
      <c r="AO74" s="27"/>
      <c r="AQ74" s="27"/>
      <c r="AS74" s="27"/>
      <c r="AU74" s="26">
        <f t="shared" si="8"/>
        <v>0</v>
      </c>
      <c r="AV74" s="26">
        <f t="shared" si="6"/>
        <v>0</v>
      </c>
      <c r="AW74" s="6">
        <f t="shared" si="7"/>
        <v>0</v>
      </c>
      <c r="AX74" s="26">
        <f t="shared" si="9"/>
        <v>0</v>
      </c>
      <c r="AY74" s="26">
        <f t="shared" si="10"/>
        <v>0</v>
      </c>
      <c r="AZ74" s="29">
        <f t="shared" si="11"/>
        <v>0</v>
      </c>
    </row>
    <row r="75" spans="1:52" ht="15">
      <c r="A75" s="33" t="s">
        <v>178</v>
      </c>
      <c r="B75" s="22" t="s">
        <v>3</v>
      </c>
      <c r="C75" s="26">
        <v>11</v>
      </c>
      <c r="D75" s="5">
        <v>24</v>
      </c>
      <c r="E75" s="26"/>
      <c r="G75" s="26"/>
      <c r="I75" s="26"/>
      <c r="K75" s="26"/>
      <c r="M75" s="26"/>
      <c r="O75" s="27" t="s">
        <v>7</v>
      </c>
      <c r="Q75" s="27"/>
      <c r="S75" s="27"/>
      <c r="U75" s="27"/>
      <c r="W75" s="27"/>
      <c r="Y75" s="27"/>
      <c r="AA75" s="26">
        <v>3</v>
      </c>
      <c r="AB75" s="25">
        <v>60</v>
      </c>
      <c r="AE75" s="26">
        <v>13</v>
      </c>
      <c r="AF75" s="25">
        <v>20</v>
      </c>
      <c r="AK75" s="26">
        <v>10</v>
      </c>
      <c r="AL75" s="25">
        <v>26</v>
      </c>
      <c r="AU75" s="26">
        <f t="shared" si="8"/>
        <v>130</v>
      </c>
      <c r="AV75" s="26">
        <f t="shared" si="6"/>
        <v>130</v>
      </c>
      <c r="AW75" s="6">
        <f t="shared" si="7"/>
        <v>0</v>
      </c>
      <c r="AX75" s="26">
        <f t="shared" si="9"/>
        <v>0</v>
      </c>
      <c r="AY75" s="26">
        <f t="shared" si="10"/>
        <v>0</v>
      </c>
      <c r="AZ75" s="29">
        <f t="shared" si="11"/>
        <v>0</v>
      </c>
    </row>
    <row r="76" spans="1:52" ht="15">
      <c r="A76" s="33" t="s">
        <v>224</v>
      </c>
      <c r="B76" s="22" t="s">
        <v>15</v>
      </c>
      <c r="C76" s="26">
        <v>28</v>
      </c>
      <c r="E76" s="26"/>
      <c r="G76" s="26"/>
      <c r="I76" s="26"/>
      <c r="K76" s="31">
        <v>49</v>
      </c>
      <c r="M76" s="31">
        <v>36</v>
      </c>
      <c r="O76" s="27">
        <v>41</v>
      </c>
      <c r="Q76" s="27"/>
      <c r="S76" s="27"/>
      <c r="U76" s="26">
        <v>11</v>
      </c>
      <c r="V76" s="15">
        <v>24</v>
      </c>
      <c r="AA76" s="26">
        <v>25</v>
      </c>
      <c r="AB76" s="25">
        <v>6</v>
      </c>
      <c r="AC76" s="27" t="s">
        <v>7</v>
      </c>
      <c r="AE76" s="27">
        <v>45</v>
      </c>
      <c r="AG76" s="27"/>
      <c r="AI76" s="27"/>
      <c r="AK76" s="27"/>
      <c r="AM76" s="27"/>
      <c r="AO76" s="27"/>
      <c r="AQ76" s="27"/>
      <c r="AS76" s="27"/>
      <c r="AU76" s="26">
        <f t="shared" si="8"/>
        <v>30</v>
      </c>
      <c r="AV76" s="26">
        <f t="shared" si="6"/>
        <v>6</v>
      </c>
      <c r="AW76" s="6">
        <f t="shared" si="7"/>
        <v>24</v>
      </c>
      <c r="AX76" s="26">
        <f t="shared" si="9"/>
        <v>0</v>
      </c>
      <c r="AY76" s="26">
        <f t="shared" si="10"/>
        <v>0</v>
      </c>
      <c r="AZ76" s="29">
        <f t="shared" si="11"/>
        <v>0</v>
      </c>
    </row>
    <row r="77" spans="1:52" ht="15">
      <c r="A77" s="23" t="s">
        <v>275</v>
      </c>
      <c r="B77" s="22" t="s">
        <v>10</v>
      </c>
      <c r="C77" s="26"/>
      <c r="E77" s="31">
        <v>34</v>
      </c>
      <c r="G77" s="28">
        <v>13</v>
      </c>
      <c r="H77" s="5">
        <v>20</v>
      </c>
      <c r="I77" s="28">
        <v>17</v>
      </c>
      <c r="J77" s="5">
        <v>14</v>
      </c>
      <c r="K77" s="28"/>
      <c r="M77" s="28"/>
      <c r="O77" s="28"/>
      <c r="Q77" s="26">
        <v>7</v>
      </c>
      <c r="R77" s="15">
        <v>36</v>
      </c>
      <c r="S77" s="26">
        <v>20</v>
      </c>
      <c r="T77" s="15">
        <v>11</v>
      </c>
      <c r="U77" s="26"/>
      <c r="W77" s="26">
        <v>30</v>
      </c>
      <c r="X77" s="25">
        <v>1</v>
      </c>
      <c r="Y77" s="26">
        <v>9</v>
      </c>
      <c r="Z77" s="25">
        <v>15</v>
      </c>
      <c r="AG77" s="52" t="s">
        <v>470</v>
      </c>
      <c r="AI77" s="26">
        <v>5</v>
      </c>
      <c r="AJ77" s="25">
        <v>45</v>
      </c>
      <c r="AM77" s="26">
        <v>16</v>
      </c>
      <c r="AN77" s="25">
        <v>15</v>
      </c>
      <c r="AU77" s="26">
        <f t="shared" si="8"/>
        <v>157</v>
      </c>
      <c r="AV77" s="26">
        <f t="shared" si="6"/>
        <v>0</v>
      </c>
      <c r="AW77" s="6">
        <f t="shared" si="7"/>
        <v>0</v>
      </c>
      <c r="AX77" s="26">
        <f t="shared" si="9"/>
        <v>85</v>
      </c>
      <c r="AY77" s="26">
        <f t="shared" si="10"/>
        <v>57</v>
      </c>
      <c r="AZ77" s="29">
        <f t="shared" si="11"/>
        <v>0</v>
      </c>
    </row>
    <row r="78" spans="1:52" ht="15">
      <c r="A78" s="23" t="s">
        <v>276</v>
      </c>
      <c r="B78" s="22" t="s">
        <v>9</v>
      </c>
      <c r="C78" s="26"/>
      <c r="E78" s="31">
        <v>47</v>
      </c>
      <c r="G78" s="31">
        <v>54</v>
      </c>
      <c r="I78" s="31">
        <v>48</v>
      </c>
      <c r="K78" s="31"/>
      <c r="M78" s="31"/>
      <c r="O78" s="31"/>
      <c r="Q78" s="27">
        <v>46</v>
      </c>
      <c r="S78" s="26">
        <v>13</v>
      </c>
      <c r="T78" s="15">
        <v>20</v>
      </c>
      <c r="U78" s="26"/>
      <c r="AU78" s="26">
        <f t="shared" si="8"/>
        <v>20</v>
      </c>
      <c r="AV78" s="26">
        <f t="shared" si="6"/>
        <v>0</v>
      </c>
      <c r="AW78" s="6">
        <f t="shared" si="7"/>
        <v>0</v>
      </c>
      <c r="AX78" s="26">
        <f t="shared" si="9"/>
        <v>0</v>
      </c>
      <c r="AY78" s="26">
        <f t="shared" si="10"/>
        <v>20</v>
      </c>
      <c r="AZ78" s="29">
        <f t="shared" si="11"/>
        <v>0</v>
      </c>
    </row>
    <row r="79" spans="1:52" ht="15">
      <c r="A79" s="33" t="s">
        <v>175</v>
      </c>
      <c r="B79" s="22" t="s">
        <v>5</v>
      </c>
      <c r="C79" s="31" t="s">
        <v>7</v>
      </c>
      <c r="E79" s="26"/>
      <c r="G79" s="26"/>
      <c r="I79" s="26"/>
      <c r="K79" s="26"/>
      <c r="M79" s="26"/>
      <c r="O79" s="27" t="s">
        <v>7</v>
      </c>
      <c r="Q79" s="27"/>
      <c r="S79" s="27"/>
      <c r="U79" s="27"/>
      <c r="W79" s="27"/>
      <c r="Y79" s="26">
        <v>5</v>
      </c>
      <c r="Z79" s="25">
        <v>30</v>
      </c>
      <c r="AA79" s="26">
        <v>8</v>
      </c>
      <c r="AB79" s="25">
        <v>32</v>
      </c>
      <c r="AE79" s="26">
        <v>3</v>
      </c>
      <c r="AF79" s="25">
        <v>60</v>
      </c>
      <c r="AK79" s="26">
        <v>18</v>
      </c>
      <c r="AL79" s="25">
        <v>13</v>
      </c>
      <c r="AU79" s="26">
        <f t="shared" si="8"/>
        <v>135</v>
      </c>
      <c r="AV79" s="26">
        <f t="shared" si="6"/>
        <v>105</v>
      </c>
      <c r="AW79" s="6">
        <f t="shared" si="7"/>
        <v>0</v>
      </c>
      <c r="AX79" s="26">
        <f t="shared" si="9"/>
        <v>0</v>
      </c>
      <c r="AY79" s="26">
        <f t="shared" si="10"/>
        <v>0</v>
      </c>
      <c r="AZ79" s="29">
        <f t="shared" si="11"/>
        <v>0</v>
      </c>
    </row>
    <row r="80" spans="1:52" ht="15">
      <c r="A80" s="33" t="s">
        <v>180</v>
      </c>
      <c r="B80" s="22" t="s">
        <v>5</v>
      </c>
      <c r="C80" s="31" t="s">
        <v>7</v>
      </c>
      <c r="E80" s="26"/>
      <c r="G80" s="26"/>
      <c r="I80" s="27"/>
      <c r="K80" s="26">
        <v>3</v>
      </c>
      <c r="L80" s="5">
        <v>60</v>
      </c>
      <c r="M80" s="26">
        <v>6</v>
      </c>
      <c r="N80" s="5">
        <v>40</v>
      </c>
      <c r="O80" s="26">
        <v>1</v>
      </c>
      <c r="P80" s="5">
        <v>100</v>
      </c>
      <c r="Q80" s="26"/>
      <c r="S80" s="26"/>
      <c r="U80" s="26">
        <v>18</v>
      </c>
      <c r="V80" s="15">
        <v>13</v>
      </c>
      <c r="Y80" s="26">
        <v>9</v>
      </c>
      <c r="Z80" s="25">
        <v>15</v>
      </c>
      <c r="AA80" s="26">
        <v>15</v>
      </c>
      <c r="AB80" s="25">
        <v>16</v>
      </c>
      <c r="AC80" s="26">
        <v>16</v>
      </c>
      <c r="AD80" s="25">
        <v>15</v>
      </c>
      <c r="AE80" s="26">
        <v>2</v>
      </c>
      <c r="AF80" s="25">
        <v>80</v>
      </c>
      <c r="AK80" s="26">
        <v>2</v>
      </c>
      <c r="AL80" s="25">
        <v>80</v>
      </c>
      <c r="AU80" s="26">
        <f t="shared" si="8"/>
        <v>419</v>
      </c>
      <c r="AV80" s="26">
        <f t="shared" si="6"/>
        <v>276</v>
      </c>
      <c r="AW80" s="6">
        <f t="shared" si="7"/>
        <v>128</v>
      </c>
      <c r="AX80" s="26">
        <f t="shared" si="9"/>
        <v>0</v>
      </c>
      <c r="AY80" s="26">
        <f t="shared" si="10"/>
        <v>0</v>
      </c>
      <c r="AZ80" s="29">
        <f t="shared" si="11"/>
        <v>0</v>
      </c>
    </row>
    <row r="81" spans="1:52" ht="15">
      <c r="A81" s="23" t="s">
        <v>277</v>
      </c>
      <c r="B81" s="22" t="s">
        <v>8</v>
      </c>
      <c r="C81" s="26"/>
      <c r="E81" s="31" t="s">
        <v>331</v>
      </c>
      <c r="G81" s="26"/>
      <c r="I81" s="26"/>
      <c r="K81" s="26"/>
      <c r="M81" s="26"/>
      <c r="O81" s="26"/>
      <c r="Q81" s="27">
        <v>37</v>
      </c>
      <c r="S81" s="26">
        <v>23</v>
      </c>
      <c r="T81" s="15">
        <v>8</v>
      </c>
      <c r="U81" s="26"/>
      <c r="W81" s="26">
        <v>25</v>
      </c>
      <c r="X81" s="25">
        <v>6</v>
      </c>
      <c r="AI81" s="26">
        <v>18</v>
      </c>
      <c r="AJ81" s="25">
        <v>13</v>
      </c>
      <c r="AM81" s="26">
        <v>30</v>
      </c>
      <c r="AN81" s="25">
        <v>1</v>
      </c>
      <c r="AU81" s="26">
        <f t="shared" si="8"/>
        <v>28</v>
      </c>
      <c r="AV81" s="26">
        <f t="shared" si="6"/>
        <v>0</v>
      </c>
      <c r="AW81" s="6">
        <f t="shared" si="7"/>
        <v>0</v>
      </c>
      <c r="AX81" s="26">
        <f t="shared" si="9"/>
        <v>1</v>
      </c>
      <c r="AY81" s="26">
        <f t="shared" si="10"/>
        <v>27</v>
      </c>
      <c r="AZ81" s="29">
        <f t="shared" si="11"/>
        <v>0</v>
      </c>
    </row>
    <row r="82" spans="1:52" ht="15">
      <c r="A82" s="33" t="s">
        <v>237</v>
      </c>
      <c r="B82" s="22" t="s">
        <v>167</v>
      </c>
      <c r="C82" s="31">
        <v>42</v>
      </c>
      <c r="E82" s="26"/>
      <c r="G82" s="26"/>
      <c r="I82" s="26"/>
      <c r="K82" s="26"/>
      <c r="M82" s="31">
        <v>46</v>
      </c>
      <c r="O82" s="27">
        <v>45</v>
      </c>
      <c r="Q82" s="27"/>
      <c r="S82" s="27"/>
      <c r="U82" s="27"/>
      <c r="W82" s="27"/>
      <c r="Y82" s="27"/>
      <c r="AA82" s="27" t="s">
        <v>7</v>
      </c>
      <c r="AC82" s="27"/>
      <c r="AE82" s="26">
        <v>23</v>
      </c>
      <c r="AF82" s="25">
        <v>8</v>
      </c>
      <c r="AU82" s="26">
        <f t="shared" si="8"/>
        <v>8</v>
      </c>
      <c r="AV82" s="26">
        <f t="shared" si="6"/>
        <v>8</v>
      </c>
      <c r="AW82" s="6">
        <f t="shared" si="7"/>
        <v>0</v>
      </c>
      <c r="AX82" s="26">
        <f t="shared" si="9"/>
        <v>0</v>
      </c>
      <c r="AY82" s="26">
        <f t="shared" si="10"/>
        <v>0</v>
      </c>
      <c r="AZ82" s="29">
        <f t="shared" si="11"/>
        <v>0</v>
      </c>
    </row>
    <row r="83" spans="1:52" ht="15">
      <c r="A83" s="33" t="s">
        <v>199</v>
      </c>
      <c r="B83" s="22" t="s">
        <v>5</v>
      </c>
      <c r="C83" s="26">
        <v>27</v>
      </c>
      <c r="D83" s="5">
        <v>4</v>
      </c>
      <c r="E83" s="26"/>
      <c r="G83" s="26"/>
      <c r="I83" s="27"/>
      <c r="K83" s="27"/>
      <c r="M83" s="27"/>
      <c r="O83" s="26">
        <v>24</v>
      </c>
      <c r="Q83" s="26"/>
      <c r="S83" s="26"/>
      <c r="U83" s="26"/>
      <c r="AA83" s="26">
        <v>28</v>
      </c>
      <c r="AB83" s="25">
        <v>3</v>
      </c>
      <c r="AE83" s="27">
        <v>36</v>
      </c>
      <c r="AG83" s="27"/>
      <c r="AI83" s="27"/>
      <c r="AK83" s="27">
        <v>36</v>
      </c>
      <c r="AM83" s="27"/>
      <c r="AO83" s="27"/>
      <c r="AQ83" s="27"/>
      <c r="AS83" s="27"/>
      <c r="AU83" s="26">
        <f t="shared" si="8"/>
        <v>7</v>
      </c>
      <c r="AV83" s="26">
        <f t="shared" si="6"/>
        <v>7</v>
      </c>
      <c r="AW83" s="6">
        <f t="shared" si="7"/>
        <v>0</v>
      </c>
      <c r="AX83" s="26">
        <f t="shared" si="9"/>
        <v>0</v>
      </c>
      <c r="AY83" s="26">
        <f t="shared" si="10"/>
        <v>0</v>
      </c>
      <c r="AZ83" s="29">
        <f t="shared" si="11"/>
        <v>0</v>
      </c>
    </row>
    <row r="84" spans="1:52" ht="15">
      <c r="A84" s="23" t="s">
        <v>278</v>
      </c>
      <c r="B84" s="22" t="s">
        <v>9</v>
      </c>
      <c r="C84" s="26"/>
      <c r="E84" s="26">
        <v>11</v>
      </c>
      <c r="F84" s="5">
        <v>24</v>
      </c>
      <c r="G84" s="31">
        <v>33</v>
      </c>
      <c r="I84" s="26"/>
      <c r="K84" s="26"/>
      <c r="M84" s="26"/>
      <c r="O84" s="26"/>
      <c r="Q84" s="27">
        <v>41</v>
      </c>
      <c r="S84" s="27">
        <v>44</v>
      </c>
      <c r="U84" s="27"/>
      <c r="W84" s="26">
        <v>18</v>
      </c>
      <c r="X84" s="25">
        <v>13</v>
      </c>
      <c r="AI84" s="26">
        <v>21</v>
      </c>
      <c r="AJ84" s="25">
        <v>10</v>
      </c>
      <c r="AM84" s="26" t="s">
        <v>331</v>
      </c>
      <c r="AU84" s="26">
        <f t="shared" si="8"/>
        <v>47</v>
      </c>
      <c r="AV84" s="26">
        <f t="shared" si="6"/>
        <v>0</v>
      </c>
      <c r="AW84" s="6">
        <f t="shared" si="7"/>
        <v>0</v>
      </c>
      <c r="AX84" s="26">
        <f t="shared" si="9"/>
        <v>0</v>
      </c>
      <c r="AY84" s="26">
        <f t="shared" si="10"/>
        <v>47</v>
      </c>
      <c r="AZ84" s="29">
        <f t="shared" si="11"/>
        <v>0</v>
      </c>
    </row>
    <row r="85" spans="1:52" ht="15">
      <c r="A85" s="23" t="s">
        <v>534</v>
      </c>
      <c r="B85" s="23" t="s">
        <v>17</v>
      </c>
      <c r="C85" s="26"/>
      <c r="E85" s="26"/>
      <c r="G85" s="26"/>
      <c r="I85" s="26"/>
      <c r="K85" s="26"/>
      <c r="M85" s="26"/>
      <c r="O85" s="26"/>
      <c r="Q85" s="26"/>
      <c r="S85" s="26"/>
      <c r="U85" s="26"/>
      <c r="AA85" s="27">
        <v>61</v>
      </c>
      <c r="AC85" s="27"/>
      <c r="AE85" s="27"/>
      <c r="AG85" s="27"/>
      <c r="AI85" s="27"/>
      <c r="AK85" s="27"/>
      <c r="AM85" s="27"/>
      <c r="AO85" s="27"/>
      <c r="AQ85" s="27"/>
      <c r="AS85" s="27"/>
      <c r="AU85" s="26">
        <f t="shared" si="8"/>
        <v>0</v>
      </c>
      <c r="AV85" s="26">
        <f t="shared" si="6"/>
        <v>0</v>
      </c>
      <c r="AW85" s="6">
        <f t="shared" si="7"/>
        <v>0</v>
      </c>
      <c r="AX85" s="26">
        <f t="shared" si="9"/>
        <v>0</v>
      </c>
      <c r="AY85" s="26">
        <f t="shared" si="10"/>
        <v>0</v>
      </c>
      <c r="AZ85" s="29">
        <f t="shared" si="11"/>
        <v>0</v>
      </c>
    </row>
    <row r="86" spans="1:52" ht="15">
      <c r="A86" s="33" t="s">
        <v>189</v>
      </c>
      <c r="B86" s="22" t="s">
        <v>165</v>
      </c>
      <c r="C86" s="31">
        <v>39</v>
      </c>
      <c r="E86" s="26"/>
      <c r="G86" s="26"/>
      <c r="I86" s="27"/>
      <c r="K86" s="27"/>
      <c r="M86" s="27"/>
      <c r="O86" s="27">
        <v>33</v>
      </c>
      <c r="Q86" s="27"/>
      <c r="S86" s="27"/>
      <c r="U86" s="27"/>
      <c r="W86" s="27"/>
      <c r="Y86" s="27"/>
      <c r="AA86" s="27">
        <v>34</v>
      </c>
      <c r="AC86" s="27"/>
      <c r="AE86" s="26">
        <v>11</v>
      </c>
      <c r="AF86" s="25">
        <v>24</v>
      </c>
      <c r="AK86" s="27" t="s">
        <v>7</v>
      </c>
      <c r="AM86" s="27"/>
      <c r="AO86" s="27"/>
      <c r="AQ86" s="27"/>
      <c r="AS86" s="27"/>
      <c r="AU86" s="26">
        <f t="shared" si="8"/>
        <v>24</v>
      </c>
      <c r="AV86" s="26">
        <f t="shared" si="6"/>
        <v>24</v>
      </c>
      <c r="AW86" s="6">
        <f t="shared" si="7"/>
        <v>0</v>
      </c>
      <c r="AX86" s="26">
        <f t="shared" si="9"/>
        <v>0</v>
      </c>
      <c r="AY86" s="26">
        <f t="shared" si="10"/>
        <v>0</v>
      </c>
      <c r="AZ86" s="29">
        <f t="shared" si="11"/>
        <v>0</v>
      </c>
    </row>
    <row r="87" spans="1:52" ht="15">
      <c r="A87" s="23" t="s">
        <v>279</v>
      </c>
      <c r="B87" s="22" t="s">
        <v>10</v>
      </c>
      <c r="C87" s="24"/>
      <c r="E87" s="26">
        <v>23</v>
      </c>
      <c r="F87" s="5">
        <v>8</v>
      </c>
      <c r="G87" s="28">
        <v>6</v>
      </c>
      <c r="H87" s="5">
        <v>40</v>
      </c>
      <c r="I87" s="28">
        <v>4</v>
      </c>
      <c r="J87" s="5">
        <v>50</v>
      </c>
      <c r="K87" s="31">
        <v>37</v>
      </c>
      <c r="M87" s="31"/>
      <c r="O87" s="31"/>
      <c r="Q87" s="26">
        <v>27</v>
      </c>
      <c r="R87" s="15">
        <v>4</v>
      </c>
      <c r="S87" s="26">
        <v>22</v>
      </c>
      <c r="T87" s="15">
        <v>9</v>
      </c>
      <c r="U87" s="27" t="s">
        <v>7</v>
      </c>
      <c r="W87" s="26">
        <v>3</v>
      </c>
      <c r="X87" s="25">
        <v>60</v>
      </c>
      <c r="AC87" s="27" t="s">
        <v>7</v>
      </c>
      <c r="AE87" s="27" t="s">
        <v>7</v>
      </c>
      <c r="AG87" s="28">
        <v>4</v>
      </c>
      <c r="AH87" s="25">
        <v>50</v>
      </c>
      <c r="AI87" s="26">
        <v>7</v>
      </c>
      <c r="AJ87" s="25">
        <v>36</v>
      </c>
      <c r="AM87" s="26">
        <v>11</v>
      </c>
      <c r="AN87" s="25">
        <v>24</v>
      </c>
      <c r="AU87" s="26">
        <f t="shared" si="8"/>
        <v>281</v>
      </c>
      <c r="AV87" s="26">
        <f t="shared" si="6"/>
        <v>0</v>
      </c>
      <c r="AW87" s="6">
        <f t="shared" si="7"/>
        <v>0</v>
      </c>
      <c r="AX87" s="26">
        <f t="shared" si="9"/>
        <v>118</v>
      </c>
      <c r="AY87" s="26">
        <f t="shared" si="10"/>
        <v>113</v>
      </c>
      <c r="AZ87" s="29">
        <f t="shared" si="11"/>
        <v>50</v>
      </c>
    </row>
    <row r="88" spans="1:52" ht="15">
      <c r="A88" s="23" t="s">
        <v>281</v>
      </c>
      <c r="B88" s="22" t="s">
        <v>8</v>
      </c>
      <c r="C88" s="26"/>
      <c r="E88" s="26">
        <v>7</v>
      </c>
      <c r="F88" s="5">
        <v>36</v>
      </c>
      <c r="G88" s="28">
        <v>2</v>
      </c>
      <c r="H88" s="5">
        <v>80</v>
      </c>
      <c r="I88" s="28">
        <v>23</v>
      </c>
      <c r="J88" s="5">
        <v>8</v>
      </c>
      <c r="K88" s="26" t="s">
        <v>19</v>
      </c>
      <c r="M88" s="26">
        <v>4</v>
      </c>
      <c r="N88" s="5">
        <v>50</v>
      </c>
      <c r="O88" s="26"/>
      <c r="Q88" s="26">
        <v>8</v>
      </c>
      <c r="R88" s="15">
        <v>32</v>
      </c>
      <c r="S88" s="26">
        <v>9</v>
      </c>
      <c r="T88" s="15">
        <v>29</v>
      </c>
      <c r="U88" s="26">
        <v>26</v>
      </c>
      <c r="V88" s="15">
        <v>5</v>
      </c>
      <c r="Y88" s="26">
        <v>9</v>
      </c>
      <c r="Z88" s="25">
        <v>15</v>
      </c>
      <c r="AC88" s="26">
        <v>13</v>
      </c>
      <c r="AD88" s="25">
        <v>20</v>
      </c>
      <c r="AG88" s="28">
        <v>2</v>
      </c>
      <c r="AH88" s="25">
        <v>80</v>
      </c>
      <c r="AI88" s="26">
        <v>3</v>
      </c>
      <c r="AJ88" s="25">
        <v>60</v>
      </c>
      <c r="AM88" s="26">
        <v>25</v>
      </c>
      <c r="AN88" s="25">
        <v>6</v>
      </c>
      <c r="AU88" s="26">
        <f t="shared" si="8"/>
        <v>421</v>
      </c>
      <c r="AV88" s="26">
        <f t="shared" si="6"/>
        <v>0</v>
      </c>
      <c r="AW88" s="26">
        <f t="shared" si="7"/>
        <v>75</v>
      </c>
      <c r="AX88" s="26">
        <f t="shared" si="9"/>
        <v>126</v>
      </c>
      <c r="AY88" s="26">
        <f t="shared" si="10"/>
        <v>125</v>
      </c>
      <c r="AZ88" s="29">
        <f t="shared" si="11"/>
        <v>80</v>
      </c>
    </row>
    <row r="89" spans="1:52" ht="15">
      <c r="A89" s="33" t="s">
        <v>202</v>
      </c>
      <c r="B89" s="22" t="s">
        <v>15</v>
      </c>
      <c r="C89" s="31">
        <v>34</v>
      </c>
      <c r="E89" s="31" t="s">
        <v>331</v>
      </c>
      <c r="G89" s="31">
        <v>34</v>
      </c>
      <c r="I89" s="28">
        <v>14</v>
      </c>
      <c r="J89" s="5">
        <v>18</v>
      </c>
      <c r="K89" s="26">
        <v>2</v>
      </c>
      <c r="L89" s="5">
        <v>80</v>
      </c>
      <c r="M89" s="26">
        <v>10</v>
      </c>
      <c r="N89" s="5">
        <v>26</v>
      </c>
      <c r="O89" s="26">
        <v>17</v>
      </c>
      <c r="P89" s="5">
        <v>14</v>
      </c>
      <c r="Q89" s="26">
        <v>29</v>
      </c>
      <c r="R89" s="15">
        <v>2</v>
      </c>
      <c r="S89" s="26"/>
      <c r="U89" s="26">
        <v>17</v>
      </c>
      <c r="V89" s="15">
        <v>14</v>
      </c>
      <c r="Y89" s="26">
        <v>9</v>
      </c>
      <c r="Z89" s="25">
        <v>15</v>
      </c>
      <c r="AA89" s="26">
        <v>21</v>
      </c>
      <c r="AB89" s="25">
        <v>10</v>
      </c>
      <c r="AC89" s="26">
        <v>6</v>
      </c>
      <c r="AD89" s="25">
        <v>40</v>
      </c>
      <c r="AE89" s="27" t="s">
        <v>354</v>
      </c>
      <c r="AG89" s="28">
        <v>8</v>
      </c>
      <c r="AH89" s="25">
        <v>32</v>
      </c>
      <c r="AI89" s="27">
        <v>40</v>
      </c>
      <c r="AK89" s="26">
        <v>20</v>
      </c>
      <c r="AL89" s="25">
        <v>11</v>
      </c>
      <c r="AM89" s="26">
        <v>20</v>
      </c>
      <c r="AN89" s="25">
        <v>11</v>
      </c>
      <c r="AU89" s="26">
        <f t="shared" si="8"/>
        <v>273</v>
      </c>
      <c r="AV89" s="26">
        <f t="shared" si="6"/>
        <v>35</v>
      </c>
      <c r="AW89" s="6">
        <f t="shared" si="7"/>
        <v>160</v>
      </c>
      <c r="AX89" s="26">
        <f t="shared" si="9"/>
        <v>31</v>
      </c>
      <c r="AY89" s="26">
        <f t="shared" si="10"/>
        <v>0</v>
      </c>
      <c r="AZ89" s="29">
        <f t="shared" si="11"/>
        <v>32</v>
      </c>
    </row>
    <row r="90" spans="1:52" ht="15">
      <c r="A90" s="33" t="s">
        <v>177</v>
      </c>
      <c r="B90" s="22" t="s">
        <v>9</v>
      </c>
      <c r="C90" s="31" t="s">
        <v>7</v>
      </c>
      <c r="E90" s="26"/>
      <c r="G90" s="26"/>
      <c r="I90" s="26"/>
      <c r="K90" s="26"/>
      <c r="M90" s="26"/>
      <c r="O90" s="26" t="s">
        <v>19</v>
      </c>
      <c r="Q90" s="26"/>
      <c r="S90" s="26"/>
      <c r="U90" s="26"/>
      <c r="AA90" s="27">
        <v>33</v>
      </c>
      <c r="AC90" s="27">
        <v>57</v>
      </c>
      <c r="AE90" s="26">
        <v>5</v>
      </c>
      <c r="AF90" s="25">
        <v>45</v>
      </c>
      <c r="AK90" s="26">
        <v>4</v>
      </c>
      <c r="AL90" s="25">
        <v>50</v>
      </c>
      <c r="AU90" s="26">
        <f t="shared" si="8"/>
        <v>95</v>
      </c>
      <c r="AV90" s="26">
        <f t="shared" si="6"/>
        <v>95</v>
      </c>
      <c r="AW90" s="6">
        <f t="shared" si="7"/>
        <v>0</v>
      </c>
      <c r="AX90" s="26">
        <f t="shared" si="9"/>
        <v>0</v>
      </c>
      <c r="AY90" s="26">
        <f t="shared" si="10"/>
        <v>0</v>
      </c>
      <c r="AZ90" s="29">
        <f t="shared" si="11"/>
        <v>0</v>
      </c>
    </row>
    <row r="91" spans="1:52" ht="15">
      <c r="A91" s="23" t="s">
        <v>280</v>
      </c>
      <c r="B91" s="22" t="s">
        <v>3</v>
      </c>
      <c r="C91" s="26"/>
      <c r="E91" s="31">
        <v>64</v>
      </c>
      <c r="G91" s="28">
        <v>7</v>
      </c>
      <c r="H91" s="5">
        <v>36</v>
      </c>
      <c r="I91" s="28">
        <v>28</v>
      </c>
      <c r="J91" s="5">
        <v>3</v>
      </c>
      <c r="K91" s="28"/>
      <c r="M91" s="28"/>
      <c r="O91" s="28"/>
      <c r="Q91" s="26">
        <v>17</v>
      </c>
      <c r="R91" s="15">
        <v>14</v>
      </c>
      <c r="S91" s="26">
        <v>7</v>
      </c>
      <c r="T91" s="15">
        <v>36</v>
      </c>
      <c r="U91" s="26"/>
      <c r="AG91" s="53" t="s">
        <v>470</v>
      </c>
      <c r="AI91" s="27" t="s">
        <v>333</v>
      </c>
      <c r="AK91" s="27"/>
      <c r="AM91" s="27"/>
      <c r="AO91" s="27"/>
      <c r="AQ91" s="27"/>
      <c r="AS91" s="27"/>
      <c r="AU91" s="26">
        <f t="shared" si="8"/>
        <v>89</v>
      </c>
      <c r="AV91" s="26">
        <f t="shared" si="6"/>
        <v>0</v>
      </c>
      <c r="AW91" s="6">
        <f t="shared" si="7"/>
        <v>0</v>
      </c>
      <c r="AX91" s="26">
        <f t="shared" si="9"/>
        <v>53</v>
      </c>
      <c r="AY91" s="26">
        <f t="shared" si="10"/>
        <v>36</v>
      </c>
      <c r="AZ91" s="29">
        <f t="shared" si="11"/>
        <v>0</v>
      </c>
    </row>
    <row r="92" spans="1:52" ht="15">
      <c r="A92" s="33" t="s">
        <v>417</v>
      </c>
      <c r="B92" s="33" t="s">
        <v>14</v>
      </c>
      <c r="C92" s="26"/>
      <c r="E92" s="26"/>
      <c r="G92" s="26"/>
      <c r="I92" s="26"/>
      <c r="K92" s="31">
        <v>46</v>
      </c>
      <c r="M92" s="31">
        <v>33</v>
      </c>
      <c r="O92" s="31"/>
      <c r="Q92" s="31"/>
      <c r="S92" s="31"/>
      <c r="U92" s="27">
        <v>40</v>
      </c>
      <c r="W92" s="27"/>
      <c r="Y92" s="27"/>
      <c r="AA92" s="27"/>
      <c r="AC92" s="27" t="s">
        <v>7</v>
      </c>
      <c r="AE92" s="27"/>
      <c r="AG92" s="27"/>
      <c r="AI92" s="27"/>
      <c r="AK92" s="27"/>
      <c r="AM92" s="27"/>
      <c r="AO92" s="27"/>
      <c r="AQ92" s="27"/>
      <c r="AS92" s="27"/>
      <c r="AU92" s="26">
        <f t="shared" si="8"/>
        <v>0</v>
      </c>
      <c r="AV92" s="26">
        <f t="shared" si="6"/>
        <v>0</v>
      </c>
      <c r="AW92" s="6">
        <f t="shared" si="7"/>
        <v>0</v>
      </c>
      <c r="AX92" s="26">
        <f t="shared" si="9"/>
        <v>0</v>
      </c>
      <c r="AY92" s="26">
        <f t="shared" si="10"/>
        <v>0</v>
      </c>
      <c r="AZ92" s="29">
        <f t="shared" si="11"/>
        <v>0</v>
      </c>
    </row>
    <row r="93" spans="1:52" ht="15">
      <c r="A93" s="23" t="s">
        <v>282</v>
      </c>
      <c r="B93" s="22" t="s">
        <v>14</v>
      </c>
      <c r="C93" s="24"/>
      <c r="E93" s="26">
        <v>27</v>
      </c>
      <c r="F93" s="5">
        <v>4</v>
      </c>
      <c r="G93" s="28">
        <v>25</v>
      </c>
      <c r="H93" s="5">
        <v>6</v>
      </c>
      <c r="I93" s="31">
        <v>32</v>
      </c>
      <c r="K93" s="31"/>
      <c r="M93" s="31"/>
      <c r="O93" s="31"/>
      <c r="Q93" s="26">
        <v>22</v>
      </c>
      <c r="R93" s="15">
        <v>9</v>
      </c>
      <c r="S93" s="27">
        <v>34</v>
      </c>
      <c r="U93" s="27"/>
      <c r="W93" s="26">
        <v>15</v>
      </c>
      <c r="X93" s="25">
        <v>16</v>
      </c>
      <c r="AG93" s="52" t="s">
        <v>470</v>
      </c>
      <c r="AI93" s="26">
        <v>4</v>
      </c>
      <c r="AJ93" s="25">
        <v>50</v>
      </c>
      <c r="AM93" s="26" t="s">
        <v>333</v>
      </c>
      <c r="AU93" s="26">
        <f t="shared" si="8"/>
        <v>85</v>
      </c>
      <c r="AV93" s="26">
        <f t="shared" si="6"/>
        <v>0</v>
      </c>
      <c r="AW93" s="6">
        <f t="shared" si="7"/>
        <v>0</v>
      </c>
      <c r="AX93" s="26">
        <f t="shared" si="9"/>
        <v>15</v>
      </c>
      <c r="AY93" s="26">
        <f t="shared" si="10"/>
        <v>70</v>
      </c>
      <c r="AZ93" s="29">
        <f t="shared" si="11"/>
        <v>0</v>
      </c>
    </row>
    <row r="94" spans="1:52" ht="15">
      <c r="A94" s="33" t="s">
        <v>239</v>
      </c>
      <c r="B94" s="22" t="s">
        <v>11</v>
      </c>
      <c r="C94" s="31" t="s">
        <v>7</v>
      </c>
      <c r="E94" s="26"/>
      <c r="G94" s="26"/>
      <c r="I94" s="26"/>
      <c r="K94" s="26">
        <v>23</v>
      </c>
      <c r="L94" s="5">
        <v>8</v>
      </c>
      <c r="M94" s="31">
        <v>32</v>
      </c>
      <c r="O94" s="31"/>
      <c r="Q94" s="31"/>
      <c r="S94" s="31"/>
      <c r="U94" s="27" t="s">
        <v>7</v>
      </c>
      <c r="W94" s="27"/>
      <c r="Y94" s="27"/>
      <c r="AA94" s="27"/>
      <c r="AC94" s="27">
        <v>42</v>
      </c>
      <c r="AE94" s="27"/>
      <c r="AG94" s="28">
        <v>24</v>
      </c>
      <c r="AH94" s="25">
        <v>7</v>
      </c>
      <c r="AI94" s="28"/>
      <c r="AK94" s="28"/>
      <c r="AM94" s="28"/>
      <c r="AO94" s="28"/>
      <c r="AQ94" s="28"/>
      <c r="AS94" s="28"/>
      <c r="AU94" s="26">
        <f t="shared" si="8"/>
        <v>15</v>
      </c>
      <c r="AV94" s="26">
        <f t="shared" si="6"/>
        <v>0</v>
      </c>
      <c r="AW94" s="6">
        <f t="shared" si="7"/>
        <v>8</v>
      </c>
      <c r="AX94" s="26">
        <f t="shared" si="9"/>
        <v>0</v>
      </c>
      <c r="AY94" s="26">
        <f t="shared" si="10"/>
        <v>0</v>
      </c>
      <c r="AZ94" s="29">
        <f t="shared" si="11"/>
        <v>7</v>
      </c>
    </row>
    <row r="95" spans="1:52" ht="15">
      <c r="A95" s="33" t="s">
        <v>408</v>
      </c>
      <c r="B95" s="33" t="s">
        <v>15</v>
      </c>
      <c r="C95" s="26"/>
      <c r="E95" s="26"/>
      <c r="G95" s="26"/>
      <c r="I95" s="26"/>
      <c r="K95" s="26">
        <v>10</v>
      </c>
      <c r="L95" s="5">
        <v>26</v>
      </c>
      <c r="M95" s="26">
        <v>18</v>
      </c>
      <c r="N95" s="5">
        <v>13</v>
      </c>
      <c r="O95" s="26"/>
      <c r="Q95" s="26"/>
      <c r="S95" s="26"/>
      <c r="U95" s="26">
        <v>25</v>
      </c>
      <c r="V95" s="15">
        <v>6</v>
      </c>
      <c r="AC95" s="27">
        <v>59</v>
      </c>
      <c r="AE95" s="27"/>
      <c r="AG95" s="27"/>
      <c r="AI95" s="27"/>
      <c r="AK95" s="27"/>
      <c r="AM95" s="27"/>
      <c r="AO95" s="27"/>
      <c r="AQ95" s="27"/>
      <c r="AS95" s="27"/>
      <c r="AU95" s="26">
        <f t="shared" si="8"/>
        <v>45</v>
      </c>
      <c r="AV95" s="26">
        <f t="shared" si="6"/>
        <v>0</v>
      </c>
      <c r="AW95" s="6">
        <f t="shared" si="7"/>
        <v>45</v>
      </c>
      <c r="AX95" s="26">
        <f t="shared" si="9"/>
        <v>0</v>
      </c>
      <c r="AY95" s="26">
        <f t="shared" si="10"/>
        <v>0</v>
      </c>
      <c r="AZ95" s="29">
        <f t="shared" si="11"/>
        <v>0</v>
      </c>
    </row>
    <row r="96" spans="1:52" ht="15">
      <c r="A96" s="33" t="s">
        <v>223</v>
      </c>
      <c r="B96" s="22" t="s">
        <v>11</v>
      </c>
      <c r="C96" s="31" t="s">
        <v>7</v>
      </c>
      <c r="E96" s="26"/>
      <c r="G96" s="26"/>
      <c r="I96" s="26"/>
      <c r="K96" s="31">
        <v>55</v>
      </c>
      <c r="M96" s="31"/>
      <c r="O96" s="27">
        <v>50</v>
      </c>
      <c r="Q96" s="27"/>
      <c r="S96" s="27"/>
      <c r="U96" s="27"/>
      <c r="W96" s="27"/>
      <c r="Y96" s="27"/>
      <c r="AA96" s="27" t="s">
        <v>7</v>
      </c>
      <c r="AC96" s="27"/>
      <c r="AE96" s="27">
        <v>34</v>
      </c>
      <c r="AG96" s="27"/>
      <c r="AI96" s="27"/>
      <c r="AK96" s="27"/>
      <c r="AM96" s="27"/>
      <c r="AO96" s="27"/>
      <c r="AQ96" s="27"/>
      <c r="AS96" s="27"/>
      <c r="AU96" s="26">
        <f t="shared" si="8"/>
        <v>0</v>
      </c>
      <c r="AV96" s="26">
        <f t="shared" si="6"/>
        <v>0</v>
      </c>
      <c r="AW96" s="26">
        <f t="shared" si="7"/>
        <v>0</v>
      </c>
      <c r="AX96" s="26">
        <f t="shared" si="9"/>
        <v>0</v>
      </c>
      <c r="AY96" s="26">
        <f t="shared" si="10"/>
        <v>0</v>
      </c>
      <c r="AZ96" s="29">
        <f t="shared" si="11"/>
        <v>0</v>
      </c>
    </row>
    <row r="97" spans="1:52" ht="15">
      <c r="A97" s="23" t="s">
        <v>283</v>
      </c>
      <c r="B97" s="22" t="s">
        <v>13</v>
      </c>
      <c r="C97" s="24"/>
      <c r="E97" s="26">
        <v>29</v>
      </c>
      <c r="F97" s="5">
        <v>2</v>
      </c>
      <c r="G97" s="28">
        <v>26</v>
      </c>
      <c r="H97" s="5">
        <v>5</v>
      </c>
      <c r="I97" s="28">
        <v>20</v>
      </c>
      <c r="J97" s="5">
        <v>11</v>
      </c>
      <c r="K97" s="28"/>
      <c r="M97" s="28"/>
      <c r="O97" s="28"/>
      <c r="Q97" s="26">
        <v>2</v>
      </c>
      <c r="R97" s="15">
        <v>80</v>
      </c>
      <c r="S97" s="26">
        <v>10</v>
      </c>
      <c r="T97" s="15">
        <v>26</v>
      </c>
      <c r="U97" s="26"/>
      <c r="W97" s="26">
        <v>9</v>
      </c>
      <c r="X97" s="25">
        <v>29</v>
      </c>
      <c r="AG97" s="28" t="s">
        <v>19</v>
      </c>
      <c r="AI97" s="27" t="s">
        <v>333</v>
      </c>
      <c r="AK97" s="27"/>
      <c r="AM97" s="27"/>
      <c r="AO97" s="27"/>
      <c r="AQ97" s="27"/>
      <c r="AS97" s="27"/>
      <c r="AU97" s="26">
        <f t="shared" si="8"/>
        <v>153</v>
      </c>
      <c r="AV97" s="26">
        <f t="shared" si="6"/>
        <v>0</v>
      </c>
      <c r="AW97" s="6">
        <f t="shared" si="7"/>
        <v>0</v>
      </c>
      <c r="AX97" s="26">
        <f t="shared" si="9"/>
        <v>96</v>
      </c>
      <c r="AY97" s="26">
        <f t="shared" si="10"/>
        <v>57</v>
      </c>
      <c r="AZ97" s="29">
        <f t="shared" si="11"/>
        <v>0</v>
      </c>
    </row>
    <row r="98" spans="1:52" ht="15">
      <c r="A98" s="33" t="s">
        <v>421</v>
      </c>
      <c r="B98" s="34" t="s">
        <v>398</v>
      </c>
      <c r="C98" s="26"/>
      <c r="E98" s="26"/>
      <c r="G98" s="26"/>
      <c r="I98" s="26"/>
      <c r="K98" s="31">
        <v>60</v>
      </c>
      <c r="M98" s="31"/>
      <c r="O98" s="31"/>
      <c r="Q98" s="31"/>
      <c r="S98" s="31"/>
      <c r="U98" s="31"/>
      <c r="W98" s="31"/>
      <c r="Y98" s="31"/>
      <c r="AA98" s="31"/>
      <c r="AC98" s="31"/>
      <c r="AE98" s="31"/>
      <c r="AG98" s="31"/>
      <c r="AI98" s="31"/>
      <c r="AK98" s="31"/>
      <c r="AM98" s="31"/>
      <c r="AO98" s="31"/>
      <c r="AQ98" s="31"/>
      <c r="AS98" s="31"/>
      <c r="AU98" s="26">
        <f t="shared" si="8"/>
        <v>0</v>
      </c>
      <c r="AV98" s="26">
        <f t="shared" si="6"/>
        <v>0</v>
      </c>
      <c r="AW98" s="6">
        <f t="shared" si="7"/>
        <v>0</v>
      </c>
      <c r="AX98" s="26">
        <f t="shared" si="9"/>
        <v>0</v>
      </c>
      <c r="AY98" s="26">
        <f t="shared" si="10"/>
        <v>0</v>
      </c>
      <c r="AZ98" s="29">
        <f t="shared" si="11"/>
        <v>0</v>
      </c>
    </row>
    <row r="99" spans="1:52" ht="15">
      <c r="A99" s="23" t="s">
        <v>284</v>
      </c>
      <c r="B99" s="22" t="s">
        <v>14</v>
      </c>
      <c r="C99" s="26"/>
      <c r="E99" s="31">
        <v>53</v>
      </c>
      <c r="G99" s="26"/>
      <c r="I99" s="26"/>
      <c r="K99" s="26"/>
      <c r="M99" s="26"/>
      <c r="O99" s="26"/>
      <c r="Q99" s="26"/>
      <c r="S99" s="26"/>
      <c r="U99" s="26"/>
      <c r="AU99" s="26">
        <f t="shared" si="8"/>
        <v>0</v>
      </c>
      <c r="AV99" s="26">
        <f t="shared" si="6"/>
        <v>0</v>
      </c>
      <c r="AW99" s="6">
        <f t="shared" si="7"/>
        <v>0</v>
      </c>
      <c r="AX99" s="26">
        <f t="shared" si="9"/>
        <v>0</v>
      </c>
      <c r="AY99" s="26">
        <f t="shared" si="10"/>
        <v>0</v>
      </c>
      <c r="AZ99" s="29">
        <f t="shared" si="11"/>
        <v>0</v>
      </c>
    </row>
    <row r="100" spans="1:52" ht="15">
      <c r="A100" s="23" t="s">
        <v>285</v>
      </c>
      <c r="B100" s="22" t="s">
        <v>10</v>
      </c>
      <c r="C100" s="26"/>
      <c r="E100" s="31">
        <v>39</v>
      </c>
      <c r="G100" s="31">
        <v>59</v>
      </c>
      <c r="I100" s="31">
        <v>37</v>
      </c>
      <c r="K100" s="31"/>
      <c r="M100" s="31"/>
      <c r="O100" s="31"/>
      <c r="Q100" s="31"/>
      <c r="S100" s="27">
        <v>40</v>
      </c>
      <c r="U100" s="27"/>
      <c r="W100" s="26">
        <v>24</v>
      </c>
      <c r="X100" s="25">
        <v>7</v>
      </c>
      <c r="AG100" s="28">
        <v>18</v>
      </c>
      <c r="AH100" s="25">
        <v>13</v>
      </c>
      <c r="AI100" s="26">
        <v>27</v>
      </c>
      <c r="AJ100" s="25">
        <v>4</v>
      </c>
      <c r="AM100" s="26" t="s">
        <v>333</v>
      </c>
      <c r="AU100" s="26">
        <f t="shared" si="8"/>
        <v>24</v>
      </c>
      <c r="AV100" s="26">
        <f t="shared" si="6"/>
        <v>0</v>
      </c>
      <c r="AW100" s="6">
        <f t="shared" si="7"/>
        <v>0</v>
      </c>
      <c r="AX100" s="26">
        <f t="shared" si="9"/>
        <v>0</v>
      </c>
      <c r="AY100" s="26">
        <f t="shared" si="10"/>
        <v>11</v>
      </c>
      <c r="AZ100" s="29">
        <f t="shared" si="11"/>
        <v>13</v>
      </c>
    </row>
    <row r="101" spans="1:52" ht="15">
      <c r="A101" s="23" t="s">
        <v>577</v>
      </c>
      <c r="B101" s="23" t="s">
        <v>17</v>
      </c>
      <c r="C101" s="26"/>
      <c r="E101" s="26"/>
      <c r="G101" s="26"/>
      <c r="I101" s="26"/>
      <c r="K101" s="26"/>
      <c r="M101" s="26"/>
      <c r="O101" s="26"/>
      <c r="Q101" s="26"/>
      <c r="S101" s="26"/>
      <c r="U101" s="26"/>
      <c r="AI101" s="27">
        <v>47</v>
      </c>
      <c r="AK101" s="27"/>
      <c r="AM101" s="27"/>
      <c r="AO101" s="27"/>
      <c r="AQ101" s="27"/>
      <c r="AS101" s="27"/>
      <c r="AU101" s="26">
        <f t="shared" si="8"/>
        <v>0</v>
      </c>
      <c r="AV101" s="26">
        <f t="shared" si="6"/>
        <v>0</v>
      </c>
      <c r="AW101" s="6">
        <f t="shared" si="7"/>
        <v>0</v>
      </c>
      <c r="AX101" s="26">
        <f t="shared" si="9"/>
        <v>0</v>
      </c>
      <c r="AY101" s="26">
        <f t="shared" si="10"/>
        <v>0</v>
      </c>
      <c r="AZ101" s="29">
        <f t="shared" si="11"/>
        <v>0</v>
      </c>
    </row>
    <row r="102" spans="1:52" ht="15">
      <c r="A102" s="23" t="s">
        <v>582</v>
      </c>
      <c r="B102" s="23" t="s">
        <v>13</v>
      </c>
      <c r="C102" s="26"/>
      <c r="E102" s="26"/>
      <c r="G102" s="26"/>
      <c r="I102" s="26"/>
      <c r="K102" s="26"/>
      <c r="M102" s="26"/>
      <c r="O102" s="26"/>
      <c r="Q102" s="26"/>
      <c r="S102" s="26"/>
      <c r="U102" s="26"/>
      <c r="AK102" s="27" t="s">
        <v>7</v>
      </c>
      <c r="AM102" s="27"/>
      <c r="AO102" s="27"/>
      <c r="AQ102" s="27"/>
      <c r="AS102" s="27"/>
      <c r="AU102" s="26">
        <f t="shared" si="8"/>
        <v>0</v>
      </c>
      <c r="AV102" s="26">
        <f t="shared" si="6"/>
        <v>0</v>
      </c>
      <c r="AW102" s="6">
        <f t="shared" si="7"/>
        <v>0</v>
      </c>
      <c r="AX102" s="26">
        <f t="shared" si="9"/>
        <v>0</v>
      </c>
      <c r="AY102" s="26">
        <f t="shared" si="10"/>
        <v>0</v>
      </c>
      <c r="AZ102" s="29">
        <f t="shared" si="11"/>
        <v>0</v>
      </c>
    </row>
    <row r="103" spans="1:52" ht="15">
      <c r="A103" s="33" t="s">
        <v>172</v>
      </c>
      <c r="B103" s="22" t="s">
        <v>110</v>
      </c>
      <c r="C103" s="26">
        <v>3</v>
      </c>
      <c r="D103" s="5">
        <v>60</v>
      </c>
      <c r="E103" s="26">
        <v>11</v>
      </c>
      <c r="F103" s="5">
        <v>24</v>
      </c>
      <c r="G103" s="28">
        <v>22</v>
      </c>
      <c r="H103" s="5">
        <v>9</v>
      </c>
      <c r="I103" s="28">
        <v>11</v>
      </c>
      <c r="J103" s="5">
        <v>24</v>
      </c>
      <c r="K103" s="26">
        <v>18</v>
      </c>
      <c r="L103" s="5">
        <v>13</v>
      </c>
      <c r="M103" s="26">
        <v>19</v>
      </c>
      <c r="N103" s="5">
        <v>12</v>
      </c>
      <c r="O103" s="26">
        <v>18</v>
      </c>
      <c r="P103" s="5">
        <v>13</v>
      </c>
      <c r="Q103" s="26">
        <v>18</v>
      </c>
      <c r="R103" s="15">
        <v>13</v>
      </c>
      <c r="S103" s="27">
        <v>48</v>
      </c>
      <c r="U103" s="26">
        <v>20</v>
      </c>
      <c r="V103" s="15">
        <v>11</v>
      </c>
      <c r="Y103" s="26">
        <v>1</v>
      </c>
      <c r="Z103" s="25">
        <v>100</v>
      </c>
      <c r="AA103" s="26">
        <v>2</v>
      </c>
      <c r="AB103" s="25">
        <v>80</v>
      </c>
      <c r="AC103" s="26">
        <v>5</v>
      </c>
      <c r="AD103" s="25">
        <v>45</v>
      </c>
      <c r="AE103" s="26">
        <v>1</v>
      </c>
      <c r="AF103" s="25">
        <v>100</v>
      </c>
      <c r="AG103" s="28">
        <v>1</v>
      </c>
      <c r="AH103" s="25">
        <v>100</v>
      </c>
      <c r="AI103" s="26">
        <v>12</v>
      </c>
      <c r="AJ103" s="25">
        <v>22</v>
      </c>
      <c r="AK103" s="26">
        <v>1</v>
      </c>
      <c r="AL103" s="25">
        <v>100</v>
      </c>
      <c r="AM103" s="26">
        <v>1</v>
      </c>
      <c r="AN103" s="25">
        <v>100</v>
      </c>
      <c r="AU103" s="26">
        <f t="shared" si="8"/>
        <v>826</v>
      </c>
      <c r="AV103" s="26">
        <f t="shared" si="6"/>
        <v>353</v>
      </c>
      <c r="AW103" s="6">
        <f t="shared" si="7"/>
        <v>81</v>
      </c>
      <c r="AX103" s="26">
        <f t="shared" si="9"/>
        <v>146</v>
      </c>
      <c r="AY103" s="26">
        <f t="shared" si="10"/>
        <v>46</v>
      </c>
      <c r="AZ103" s="29">
        <f t="shared" si="11"/>
        <v>100</v>
      </c>
    </row>
    <row r="104" spans="1:52" ht="15">
      <c r="A104" s="32" t="s">
        <v>247</v>
      </c>
      <c r="B104" s="22" t="s">
        <v>4</v>
      </c>
      <c r="C104" s="31">
        <v>47</v>
      </c>
      <c r="E104" s="26"/>
      <c r="G104" s="26"/>
      <c r="I104" s="26"/>
      <c r="K104" s="26"/>
      <c r="M104" s="26"/>
      <c r="O104" s="26"/>
      <c r="Q104" s="26"/>
      <c r="S104" s="26"/>
      <c r="U104" s="26"/>
      <c r="AU104" s="26">
        <f t="shared" si="8"/>
        <v>0</v>
      </c>
      <c r="AV104" s="26">
        <f t="shared" si="6"/>
        <v>0</v>
      </c>
      <c r="AW104" s="6">
        <f t="shared" si="7"/>
        <v>0</v>
      </c>
      <c r="AX104" s="26">
        <f t="shared" si="9"/>
        <v>0</v>
      </c>
      <c r="AY104" s="26">
        <f t="shared" si="10"/>
        <v>0</v>
      </c>
      <c r="AZ104" s="29">
        <f t="shared" si="11"/>
        <v>0</v>
      </c>
    </row>
    <row r="105" spans="1:52" ht="15">
      <c r="A105" s="30" t="s">
        <v>464</v>
      </c>
      <c r="B105" s="33" t="s">
        <v>5</v>
      </c>
      <c r="C105" s="26"/>
      <c r="E105" s="26"/>
      <c r="G105" s="26"/>
      <c r="I105" s="26"/>
      <c r="K105" s="26"/>
      <c r="M105" s="26"/>
      <c r="O105" s="26"/>
      <c r="Q105" s="26"/>
      <c r="S105" s="26"/>
      <c r="U105" s="27">
        <v>48</v>
      </c>
      <c r="W105" s="27"/>
      <c r="Y105" s="27"/>
      <c r="AA105" s="27"/>
      <c r="AC105" s="27"/>
      <c r="AE105" s="27"/>
      <c r="AG105" s="27"/>
      <c r="AI105" s="27"/>
      <c r="AK105" s="27"/>
      <c r="AM105" s="27"/>
      <c r="AO105" s="27"/>
      <c r="AQ105" s="27"/>
      <c r="AS105" s="27"/>
      <c r="AU105" s="26">
        <f t="shared" si="8"/>
        <v>0</v>
      </c>
      <c r="AV105" s="26">
        <f t="shared" si="6"/>
        <v>0</v>
      </c>
      <c r="AW105" s="26">
        <f t="shared" si="7"/>
        <v>0</v>
      </c>
      <c r="AX105" s="26">
        <f t="shared" si="9"/>
        <v>0</v>
      </c>
      <c r="AY105" s="26">
        <f t="shared" si="10"/>
        <v>0</v>
      </c>
      <c r="AZ105" s="29">
        <f t="shared" si="11"/>
        <v>0</v>
      </c>
    </row>
    <row r="106" spans="1:52" ht="15">
      <c r="A106" s="33" t="s">
        <v>349</v>
      </c>
      <c r="B106" s="22" t="s">
        <v>14</v>
      </c>
      <c r="C106" s="26"/>
      <c r="E106" s="26"/>
      <c r="G106" s="31">
        <v>45</v>
      </c>
      <c r="I106" s="28">
        <v>26</v>
      </c>
      <c r="J106" s="5">
        <v>5</v>
      </c>
      <c r="K106" s="28"/>
      <c r="M106" s="28"/>
      <c r="O106" s="28"/>
      <c r="Q106" s="27">
        <v>50</v>
      </c>
      <c r="S106" s="27">
        <v>53</v>
      </c>
      <c r="U106" s="27"/>
      <c r="W106" s="27">
        <v>40</v>
      </c>
      <c r="Y106" s="27"/>
      <c r="AA106" s="27"/>
      <c r="AC106" s="27"/>
      <c r="AE106" s="27"/>
      <c r="AG106" s="27"/>
      <c r="AI106" s="27"/>
      <c r="AK106" s="27"/>
      <c r="AM106" s="24" t="s">
        <v>333</v>
      </c>
      <c r="AO106" s="27"/>
      <c r="AQ106" s="27"/>
      <c r="AS106" s="27"/>
      <c r="AU106" s="26">
        <f t="shared" si="8"/>
        <v>5</v>
      </c>
      <c r="AV106" s="26">
        <f t="shared" si="6"/>
        <v>0</v>
      </c>
      <c r="AW106" s="6">
        <f t="shared" si="7"/>
        <v>0</v>
      </c>
      <c r="AX106" s="26">
        <f t="shared" si="9"/>
        <v>5</v>
      </c>
      <c r="AY106" s="26">
        <f t="shared" si="10"/>
        <v>0</v>
      </c>
      <c r="AZ106" s="29">
        <f t="shared" si="11"/>
        <v>0</v>
      </c>
    </row>
    <row r="107" spans="1:52" ht="15">
      <c r="A107" s="23" t="s">
        <v>286</v>
      </c>
      <c r="B107" s="22" t="s">
        <v>5</v>
      </c>
      <c r="C107" s="26"/>
      <c r="E107" s="26">
        <v>6</v>
      </c>
      <c r="F107" s="5">
        <v>40</v>
      </c>
      <c r="G107" s="28">
        <v>11</v>
      </c>
      <c r="H107" s="5">
        <v>24</v>
      </c>
      <c r="I107" s="28">
        <v>15</v>
      </c>
      <c r="J107" s="5">
        <v>16</v>
      </c>
      <c r="K107" s="28"/>
      <c r="M107" s="28"/>
      <c r="O107" s="28"/>
      <c r="Q107" s="26">
        <v>10</v>
      </c>
      <c r="R107" s="15">
        <v>26</v>
      </c>
      <c r="S107" s="26">
        <v>4</v>
      </c>
      <c r="T107" s="15">
        <v>50</v>
      </c>
      <c r="U107" s="26"/>
      <c r="W107" s="27" t="s">
        <v>333</v>
      </c>
      <c r="Y107" s="27"/>
      <c r="AA107" s="27"/>
      <c r="AC107" s="27"/>
      <c r="AE107" s="27"/>
      <c r="AG107" s="53" t="s">
        <v>470</v>
      </c>
      <c r="AI107" s="26">
        <v>1</v>
      </c>
      <c r="AJ107" s="25">
        <v>100</v>
      </c>
      <c r="AM107" s="26" t="s">
        <v>333</v>
      </c>
      <c r="AU107" s="26">
        <f t="shared" si="8"/>
        <v>256</v>
      </c>
      <c r="AV107" s="26">
        <f t="shared" si="6"/>
        <v>0</v>
      </c>
      <c r="AW107" s="6">
        <f t="shared" si="7"/>
        <v>0</v>
      </c>
      <c r="AX107" s="26">
        <f t="shared" si="9"/>
        <v>66</v>
      </c>
      <c r="AY107" s="26">
        <f t="shared" si="10"/>
        <v>190</v>
      </c>
      <c r="AZ107" s="29">
        <f t="shared" si="11"/>
        <v>0</v>
      </c>
    </row>
    <row r="108" spans="1:52" ht="15">
      <c r="A108" s="33" t="s">
        <v>415</v>
      </c>
      <c r="B108" s="33" t="s">
        <v>4</v>
      </c>
      <c r="C108" s="26"/>
      <c r="E108" s="26"/>
      <c r="G108" s="26"/>
      <c r="I108" s="26"/>
      <c r="K108" s="31">
        <v>39</v>
      </c>
      <c r="M108" s="31" t="s">
        <v>7</v>
      </c>
      <c r="O108" s="27">
        <v>40</v>
      </c>
      <c r="Q108" s="27"/>
      <c r="S108" s="27"/>
      <c r="U108" s="27" t="s">
        <v>7</v>
      </c>
      <c r="W108" s="27"/>
      <c r="Y108" s="27"/>
      <c r="AA108" s="27">
        <v>53</v>
      </c>
      <c r="AC108" s="27">
        <v>36</v>
      </c>
      <c r="AE108" s="27">
        <v>31</v>
      </c>
      <c r="AG108" s="27"/>
      <c r="AI108" s="27"/>
      <c r="AK108" s="27" t="s">
        <v>7</v>
      </c>
      <c r="AM108" s="27"/>
      <c r="AO108" s="27"/>
      <c r="AQ108" s="27"/>
      <c r="AS108" s="27"/>
      <c r="AU108" s="26">
        <f t="shared" si="8"/>
        <v>0</v>
      </c>
      <c r="AV108" s="26">
        <f t="shared" si="6"/>
        <v>0</v>
      </c>
      <c r="AW108" s="6">
        <f t="shared" si="7"/>
        <v>0</v>
      </c>
      <c r="AX108" s="26">
        <f t="shared" si="9"/>
        <v>0</v>
      </c>
      <c r="AY108" s="26">
        <f t="shared" si="10"/>
        <v>0</v>
      </c>
      <c r="AZ108" s="29">
        <f t="shared" si="11"/>
        <v>0</v>
      </c>
    </row>
    <row r="109" spans="1:52" ht="15">
      <c r="A109" s="23" t="s">
        <v>287</v>
      </c>
      <c r="B109" s="22" t="s">
        <v>8</v>
      </c>
      <c r="C109" s="26"/>
      <c r="E109" s="26">
        <v>10</v>
      </c>
      <c r="F109" s="5">
        <v>26</v>
      </c>
      <c r="G109" s="28">
        <v>10</v>
      </c>
      <c r="H109" s="5">
        <v>26</v>
      </c>
      <c r="I109" s="31">
        <v>35</v>
      </c>
      <c r="K109" s="31"/>
      <c r="M109" s="31"/>
      <c r="O109" s="31"/>
      <c r="Q109" s="27">
        <v>32</v>
      </c>
      <c r="S109" s="27">
        <v>42</v>
      </c>
      <c r="U109" s="27"/>
      <c r="W109" s="26">
        <v>4</v>
      </c>
      <c r="X109" s="25">
        <v>50</v>
      </c>
      <c r="AM109" s="26" t="s">
        <v>333</v>
      </c>
      <c r="AU109" s="26">
        <f t="shared" si="8"/>
        <v>102</v>
      </c>
      <c r="AV109" s="26">
        <f t="shared" si="6"/>
        <v>0</v>
      </c>
      <c r="AW109" s="6">
        <f t="shared" si="7"/>
        <v>0</v>
      </c>
      <c r="AX109" s="26">
        <f t="shared" si="9"/>
        <v>26</v>
      </c>
      <c r="AY109" s="26">
        <f t="shared" si="10"/>
        <v>76</v>
      </c>
      <c r="AZ109" s="29">
        <f t="shared" si="11"/>
        <v>0</v>
      </c>
    </row>
    <row r="110" spans="1:52" ht="15">
      <c r="A110" s="33" t="s">
        <v>242</v>
      </c>
      <c r="B110" s="22" t="s">
        <v>14</v>
      </c>
      <c r="C110" s="31" t="s">
        <v>7</v>
      </c>
      <c r="E110" s="26"/>
      <c r="G110" s="27"/>
      <c r="I110" s="27"/>
      <c r="K110" s="27"/>
      <c r="M110" s="31">
        <v>47</v>
      </c>
      <c r="O110" s="27" t="s">
        <v>7</v>
      </c>
      <c r="Q110" s="27"/>
      <c r="S110" s="27"/>
      <c r="U110" s="27" t="s">
        <v>7</v>
      </c>
      <c r="W110" s="27"/>
      <c r="Y110" s="27"/>
      <c r="AA110" s="27"/>
      <c r="AC110" s="27"/>
      <c r="AE110" s="27"/>
      <c r="AG110" s="27"/>
      <c r="AI110" s="27"/>
      <c r="AK110" s="27">
        <v>47</v>
      </c>
      <c r="AM110" s="27"/>
      <c r="AO110" s="27"/>
      <c r="AQ110" s="27"/>
      <c r="AS110" s="27"/>
      <c r="AU110" s="26">
        <f t="shared" si="8"/>
        <v>0</v>
      </c>
      <c r="AV110" s="26">
        <f t="shared" si="6"/>
        <v>0</v>
      </c>
      <c r="AW110" s="6">
        <f t="shared" si="7"/>
        <v>0</v>
      </c>
      <c r="AX110" s="26">
        <f t="shared" si="9"/>
        <v>0</v>
      </c>
      <c r="AY110" s="26">
        <f t="shared" si="10"/>
        <v>0</v>
      </c>
      <c r="AZ110" s="29">
        <f t="shared" si="11"/>
        <v>0</v>
      </c>
    </row>
    <row r="111" spans="1:52" ht="15">
      <c r="A111" s="33" t="s">
        <v>197</v>
      </c>
      <c r="B111" s="22" t="s">
        <v>3</v>
      </c>
      <c r="C111" s="26">
        <v>22</v>
      </c>
      <c r="D111" s="5">
        <v>9</v>
      </c>
      <c r="E111" s="26"/>
      <c r="G111" s="26"/>
      <c r="I111" s="27"/>
      <c r="K111" s="27"/>
      <c r="M111" s="27"/>
      <c r="O111" s="26">
        <v>19</v>
      </c>
      <c r="P111" s="5">
        <v>12</v>
      </c>
      <c r="Q111" s="26"/>
      <c r="S111" s="26"/>
      <c r="U111" s="26"/>
      <c r="AA111" s="27">
        <v>43</v>
      </c>
      <c r="AC111" s="27"/>
      <c r="AE111" s="27">
        <v>35</v>
      </c>
      <c r="AG111" s="27"/>
      <c r="AI111" s="27"/>
      <c r="AK111" s="26">
        <v>26</v>
      </c>
      <c r="AL111" s="25">
        <v>5</v>
      </c>
      <c r="AU111" s="26">
        <f t="shared" si="8"/>
        <v>26</v>
      </c>
      <c r="AV111" s="26">
        <f t="shared" si="6"/>
        <v>26</v>
      </c>
      <c r="AW111" s="6">
        <f t="shared" si="7"/>
        <v>0</v>
      </c>
      <c r="AX111" s="26">
        <f t="shared" si="9"/>
        <v>0</v>
      </c>
      <c r="AY111" s="26">
        <f t="shared" si="10"/>
        <v>0</v>
      </c>
      <c r="AZ111" s="29">
        <f t="shared" si="11"/>
        <v>0</v>
      </c>
    </row>
    <row r="112" spans="1:52" ht="15">
      <c r="A112" s="30" t="s">
        <v>537</v>
      </c>
      <c r="B112" s="23" t="s">
        <v>527</v>
      </c>
      <c r="C112" s="26"/>
      <c r="E112" s="26"/>
      <c r="G112" s="26"/>
      <c r="I112" s="26"/>
      <c r="K112" s="26"/>
      <c r="M112" s="26"/>
      <c r="O112" s="26"/>
      <c r="Q112" s="26"/>
      <c r="S112" s="26"/>
      <c r="U112" s="26"/>
      <c r="AA112" s="27">
        <v>64</v>
      </c>
      <c r="AC112" s="27"/>
      <c r="AE112" s="27"/>
      <c r="AG112" s="27"/>
      <c r="AI112" s="27"/>
      <c r="AK112" s="27"/>
      <c r="AM112" s="27"/>
      <c r="AO112" s="27"/>
      <c r="AQ112" s="27"/>
      <c r="AS112" s="27"/>
      <c r="AU112" s="26">
        <f t="shared" si="8"/>
        <v>0</v>
      </c>
      <c r="AV112" s="26">
        <f t="shared" si="6"/>
        <v>0</v>
      </c>
      <c r="AW112" s="6">
        <f t="shared" si="7"/>
        <v>0</v>
      </c>
      <c r="AX112" s="26">
        <f t="shared" si="9"/>
        <v>0</v>
      </c>
      <c r="AY112" s="26">
        <f t="shared" si="10"/>
        <v>0</v>
      </c>
      <c r="AZ112" s="29">
        <f t="shared" si="11"/>
        <v>0</v>
      </c>
    </row>
    <row r="113" spans="1:52" ht="15">
      <c r="A113" s="33" t="s">
        <v>195</v>
      </c>
      <c r="B113" s="22" t="s">
        <v>3</v>
      </c>
      <c r="C113" s="26">
        <v>15</v>
      </c>
      <c r="D113" s="5">
        <v>16</v>
      </c>
      <c r="E113" s="26"/>
      <c r="G113" s="27"/>
      <c r="I113" s="27"/>
      <c r="K113" s="27"/>
      <c r="M113" s="26">
        <v>14</v>
      </c>
      <c r="N113" s="5">
        <v>18</v>
      </c>
      <c r="O113" s="26">
        <v>20</v>
      </c>
      <c r="P113" s="5">
        <v>11</v>
      </c>
      <c r="Q113" s="26"/>
      <c r="S113" s="26"/>
      <c r="U113" s="26">
        <v>28</v>
      </c>
      <c r="V113" s="15">
        <v>3</v>
      </c>
      <c r="AA113" s="27" t="s">
        <v>7</v>
      </c>
      <c r="AC113" s="27">
        <v>33</v>
      </c>
      <c r="AE113" s="26">
        <v>7</v>
      </c>
      <c r="AF113" s="25">
        <v>36</v>
      </c>
      <c r="AK113" s="26">
        <v>13</v>
      </c>
      <c r="AL113" s="25">
        <v>20</v>
      </c>
      <c r="AU113" s="26">
        <f t="shared" si="8"/>
        <v>104</v>
      </c>
      <c r="AV113" s="26">
        <f t="shared" si="6"/>
        <v>83</v>
      </c>
      <c r="AW113" s="6">
        <f t="shared" si="7"/>
        <v>21</v>
      </c>
      <c r="AX113" s="26">
        <f t="shared" si="9"/>
        <v>0</v>
      </c>
      <c r="AY113" s="26">
        <f t="shared" si="10"/>
        <v>0</v>
      </c>
      <c r="AZ113" s="29">
        <f t="shared" si="11"/>
        <v>0</v>
      </c>
    </row>
    <row r="114" spans="1:52" ht="15">
      <c r="A114" s="30" t="s">
        <v>530</v>
      </c>
      <c r="B114" s="23" t="s">
        <v>13</v>
      </c>
      <c r="C114" s="26"/>
      <c r="E114" s="26"/>
      <c r="G114" s="26"/>
      <c r="I114" s="26"/>
      <c r="K114" s="26"/>
      <c r="M114" s="26"/>
      <c r="O114" s="26"/>
      <c r="Q114" s="26"/>
      <c r="S114" s="26"/>
      <c r="U114" s="26"/>
      <c r="AA114" s="27">
        <v>57</v>
      </c>
      <c r="AC114" s="27"/>
      <c r="AE114" s="27"/>
      <c r="AG114" s="27"/>
      <c r="AI114" s="27"/>
      <c r="AK114" s="27"/>
      <c r="AM114" s="27"/>
      <c r="AO114" s="27"/>
      <c r="AQ114" s="27"/>
      <c r="AS114" s="27"/>
      <c r="AU114" s="26">
        <f t="shared" si="8"/>
        <v>0</v>
      </c>
      <c r="AV114" s="26">
        <f t="shared" si="6"/>
        <v>0</v>
      </c>
      <c r="AW114" s="6">
        <f t="shared" si="7"/>
        <v>0</v>
      </c>
      <c r="AX114" s="26">
        <f t="shared" si="9"/>
        <v>0</v>
      </c>
      <c r="AY114" s="26">
        <f t="shared" si="10"/>
        <v>0</v>
      </c>
      <c r="AZ114" s="29">
        <f t="shared" si="11"/>
        <v>0</v>
      </c>
    </row>
    <row r="115" spans="1:52" ht="15">
      <c r="A115" s="33" t="s">
        <v>185</v>
      </c>
      <c r="B115" s="22" t="s">
        <v>11</v>
      </c>
      <c r="C115" s="26">
        <v>18</v>
      </c>
      <c r="D115" s="5">
        <v>13</v>
      </c>
      <c r="E115" s="26"/>
      <c r="G115" s="28">
        <v>23</v>
      </c>
      <c r="H115" s="5">
        <v>8</v>
      </c>
      <c r="I115" s="31" t="s">
        <v>333</v>
      </c>
      <c r="K115" s="26">
        <v>1</v>
      </c>
      <c r="L115" s="5">
        <v>100</v>
      </c>
      <c r="M115" s="26">
        <v>1</v>
      </c>
      <c r="N115" s="5">
        <v>100</v>
      </c>
      <c r="O115" s="26">
        <v>25</v>
      </c>
      <c r="Q115" s="26"/>
      <c r="S115" s="26"/>
      <c r="U115" s="26">
        <v>1</v>
      </c>
      <c r="V115" s="15">
        <v>100</v>
      </c>
      <c r="Y115" s="26">
        <v>9</v>
      </c>
      <c r="Z115" s="25">
        <v>15</v>
      </c>
      <c r="AA115" s="26">
        <v>6</v>
      </c>
      <c r="AB115" s="25">
        <v>40</v>
      </c>
      <c r="AC115" s="26">
        <v>28</v>
      </c>
      <c r="AD115" s="25">
        <v>3</v>
      </c>
      <c r="AE115" s="27" t="s">
        <v>7</v>
      </c>
      <c r="AG115" s="28">
        <v>9</v>
      </c>
      <c r="AH115" s="25">
        <v>29</v>
      </c>
      <c r="AI115" s="27">
        <v>31</v>
      </c>
      <c r="AK115" s="27" t="s">
        <v>7</v>
      </c>
      <c r="AM115" s="27">
        <v>22</v>
      </c>
      <c r="AN115" s="25">
        <v>9</v>
      </c>
      <c r="AO115" s="27"/>
      <c r="AQ115" s="27"/>
      <c r="AS115" s="27"/>
      <c r="AU115" s="26">
        <f t="shared" si="8"/>
        <v>417</v>
      </c>
      <c r="AV115" s="26">
        <f t="shared" si="6"/>
        <v>53</v>
      </c>
      <c r="AW115" s="6">
        <f t="shared" si="7"/>
        <v>303</v>
      </c>
      <c r="AX115" s="26">
        <f t="shared" si="9"/>
        <v>17</v>
      </c>
      <c r="AY115" s="26">
        <f t="shared" si="10"/>
        <v>0</v>
      </c>
      <c r="AZ115" s="29">
        <f t="shared" si="11"/>
        <v>29</v>
      </c>
    </row>
    <row r="116" spans="1:52" ht="15">
      <c r="A116" s="33" t="s">
        <v>170</v>
      </c>
      <c r="B116" s="22" t="s">
        <v>1</v>
      </c>
      <c r="C116" s="26">
        <v>10</v>
      </c>
      <c r="D116" s="5">
        <v>26</v>
      </c>
      <c r="E116" s="26"/>
      <c r="G116" s="26"/>
      <c r="I116" s="26"/>
      <c r="K116" s="26"/>
      <c r="M116" s="26"/>
      <c r="O116" s="27" t="s">
        <v>250</v>
      </c>
      <c r="Q116" s="27"/>
      <c r="S116" s="27"/>
      <c r="U116" s="27"/>
      <c r="W116" s="27"/>
      <c r="Y116" s="26">
        <v>2</v>
      </c>
      <c r="Z116" s="25">
        <v>80</v>
      </c>
      <c r="AA116" s="26">
        <v>7</v>
      </c>
      <c r="AB116" s="25">
        <v>36</v>
      </c>
      <c r="AE116" s="27" t="s">
        <v>7</v>
      </c>
      <c r="AG116" s="27"/>
      <c r="AI116" s="27"/>
      <c r="AK116" s="27"/>
      <c r="AM116" s="27"/>
      <c r="AO116" s="27"/>
      <c r="AQ116" s="27"/>
      <c r="AS116" s="27"/>
      <c r="AU116" s="26">
        <f t="shared" si="8"/>
        <v>142</v>
      </c>
      <c r="AV116" s="26">
        <f t="shared" si="6"/>
        <v>62</v>
      </c>
      <c r="AW116" s="6">
        <f t="shared" si="7"/>
        <v>0</v>
      </c>
      <c r="AX116" s="26">
        <f t="shared" si="9"/>
        <v>0</v>
      </c>
      <c r="AY116" s="26">
        <f t="shared" si="10"/>
        <v>0</v>
      </c>
      <c r="AZ116" s="29">
        <f t="shared" si="11"/>
        <v>0</v>
      </c>
    </row>
    <row r="117" spans="1:52" ht="15">
      <c r="A117" s="30" t="s">
        <v>544</v>
      </c>
      <c r="B117" s="23" t="s">
        <v>13</v>
      </c>
      <c r="C117" s="26"/>
      <c r="E117" s="26"/>
      <c r="G117" s="26"/>
      <c r="I117" s="26"/>
      <c r="K117" s="26"/>
      <c r="M117" s="26"/>
      <c r="O117" s="26"/>
      <c r="Q117" s="26"/>
      <c r="S117" s="26"/>
      <c r="U117" s="26"/>
      <c r="AC117" s="27">
        <v>56</v>
      </c>
      <c r="AE117" s="27"/>
      <c r="AG117" s="27"/>
      <c r="AI117" s="27"/>
      <c r="AK117" s="27"/>
      <c r="AM117" s="27"/>
      <c r="AO117" s="27"/>
      <c r="AQ117" s="27"/>
      <c r="AS117" s="27"/>
      <c r="AU117" s="26">
        <f t="shared" si="8"/>
        <v>0</v>
      </c>
      <c r="AV117" s="26">
        <f t="shared" si="6"/>
        <v>0</v>
      </c>
      <c r="AW117" s="6">
        <f t="shared" si="7"/>
        <v>0</v>
      </c>
      <c r="AX117" s="26">
        <f t="shared" si="9"/>
        <v>0</v>
      </c>
      <c r="AY117" s="26">
        <f t="shared" si="10"/>
        <v>0</v>
      </c>
      <c r="AZ117" s="29">
        <f t="shared" si="11"/>
        <v>0</v>
      </c>
    </row>
    <row r="118" spans="1:52" ht="15">
      <c r="A118" s="33" t="s">
        <v>447</v>
      </c>
      <c r="B118" s="33" t="s">
        <v>8</v>
      </c>
      <c r="C118" s="26"/>
      <c r="E118" s="26"/>
      <c r="G118" s="26"/>
      <c r="I118" s="26"/>
      <c r="K118" s="26"/>
      <c r="M118" s="26"/>
      <c r="O118" s="26"/>
      <c r="Q118" s="27">
        <v>52</v>
      </c>
      <c r="S118" s="27">
        <v>31</v>
      </c>
      <c r="U118" s="27"/>
      <c r="W118" s="26">
        <v>29</v>
      </c>
      <c r="X118" s="25">
        <v>2</v>
      </c>
      <c r="AU118" s="26">
        <f t="shared" si="8"/>
        <v>2</v>
      </c>
      <c r="AV118" s="26">
        <f t="shared" si="6"/>
        <v>0</v>
      </c>
      <c r="AW118" s="6">
        <f t="shared" si="7"/>
        <v>0</v>
      </c>
      <c r="AX118" s="26">
        <f t="shared" si="9"/>
        <v>0</v>
      </c>
      <c r="AY118" s="26">
        <f t="shared" si="10"/>
        <v>2</v>
      </c>
      <c r="AZ118" s="29">
        <f t="shared" si="11"/>
        <v>0</v>
      </c>
    </row>
    <row r="119" spans="1:52" ht="15">
      <c r="A119" s="23" t="s">
        <v>288</v>
      </c>
      <c r="B119" s="22" t="s">
        <v>15</v>
      </c>
      <c r="C119" s="26"/>
      <c r="E119" s="31" t="s">
        <v>333</v>
      </c>
      <c r="G119" s="31">
        <v>57</v>
      </c>
      <c r="I119" s="31">
        <v>38</v>
      </c>
      <c r="K119" s="31">
        <v>48</v>
      </c>
      <c r="M119" s="31"/>
      <c r="O119" s="31"/>
      <c r="Q119" s="31"/>
      <c r="S119" s="31"/>
      <c r="U119" s="31"/>
      <c r="W119" s="31"/>
      <c r="Y119" s="31"/>
      <c r="AA119" s="27">
        <v>42</v>
      </c>
      <c r="AC119" s="27"/>
      <c r="AE119" s="27"/>
      <c r="AG119" s="27"/>
      <c r="AI119" s="27"/>
      <c r="AK119" s="27"/>
      <c r="AM119" s="27"/>
      <c r="AO119" s="27"/>
      <c r="AQ119" s="27"/>
      <c r="AS119" s="27"/>
      <c r="AU119" s="26">
        <f t="shared" si="8"/>
        <v>0</v>
      </c>
      <c r="AV119" s="26">
        <f t="shared" si="6"/>
        <v>0</v>
      </c>
      <c r="AW119" s="6">
        <f t="shared" si="7"/>
        <v>0</v>
      </c>
      <c r="AX119" s="26">
        <f t="shared" si="9"/>
        <v>0</v>
      </c>
      <c r="AY119" s="26">
        <f t="shared" si="10"/>
        <v>0</v>
      </c>
      <c r="AZ119" s="29">
        <f t="shared" si="11"/>
        <v>0</v>
      </c>
    </row>
    <row r="120" spans="1:52" ht="15">
      <c r="A120" s="30" t="s">
        <v>583</v>
      </c>
      <c r="B120" s="23" t="s">
        <v>167</v>
      </c>
      <c r="C120" s="26"/>
      <c r="E120" s="26"/>
      <c r="G120" s="26"/>
      <c r="I120" s="26"/>
      <c r="K120" s="26"/>
      <c r="M120" s="26"/>
      <c r="O120" s="26"/>
      <c r="Q120" s="26"/>
      <c r="S120" s="26"/>
      <c r="U120" s="26"/>
      <c r="AK120" s="27">
        <v>48</v>
      </c>
      <c r="AM120" s="27"/>
      <c r="AO120" s="27"/>
      <c r="AQ120" s="27"/>
      <c r="AS120" s="27"/>
      <c r="AU120" s="26">
        <f t="shared" si="8"/>
        <v>0</v>
      </c>
      <c r="AV120" s="26">
        <f t="shared" si="6"/>
        <v>0</v>
      </c>
      <c r="AW120" s="6">
        <f t="shared" si="7"/>
        <v>0</v>
      </c>
      <c r="AX120" s="26">
        <f t="shared" si="9"/>
        <v>0</v>
      </c>
      <c r="AY120" s="26">
        <f t="shared" si="10"/>
        <v>0</v>
      </c>
      <c r="AZ120" s="29">
        <f t="shared" si="11"/>
        <v>0</v>
      </c>
    </row>
    <row r="121" spans="1:52" ht="15">
      <c r="A121" s="33" t="s">
        <v>233</v>
      </c>
      <c r="B121" s="22" t="s">
        <v>18</v>
      </c>
      <c r="C121" s="31" t="s">
        <v>7</v>
      </c>
      <c r="E121" s="26"/>
      <c r="G121" s="27"/>
      <c r="I121" s="26"/>
      <c r="K121" s="26"/>
      <c r="M121" s="26"/>
      <c r="O121" s="26"/>
      <c r="Q121" s="26"/>
      <c r="S121" s="26"/>
      <c r="U121" s="26"/>
      <c r="AA121" s="27" t="s">
        <v>7</v>
      </c>
      <c r="AC121" s="27"/>
      <c r="AE121" s="27"/>
      <c r="AG121" s="27"/>
      <c r="AI121" s="27"/>
      <c r="AK121" s="27"/>
      <c r="AM121" s="27"/>
      <c r="AO121" s="27"/>
      <c r="AQ121" s="27"/>
      <c r="AS121" s="27"/>
      <c r="AU121" s="26">
        <f t="shared" si="8"/>
        <v>0</v>
      </c>
      <c r="AV121" s="26">
        <f t="shared" si="6"/>
        <v>0</v>
      </c>
      <c r="AW121" s="6">
        <f t="shared" si="7"/>
        <v>0</v>
      </c>
      <c r="AX121" s="26">
        <f t="shared" si="9"/>
        <v>0</v>
      </c>
      <c r="AY121" s="26">
        <f t="shared" si="10"/>
        <v>0</v>
      </c>
      <c r="AZ121" s="29">
        <f t="shared" si="11"/>
        <v>0</v>
      </c>
    </row>
    <row r="122" spans="1:52" ht="15">
      <c r="A122" s="30" t="s">
        <v>576</v>
      </c>
      <c r="B122" s="23" t="s">
        <v>11</v>
      </c>
      <c r="C122" s="26"/>
      <c r="E122" s="26"/>
      <c r="G122" s="26"/>
      <c r="I122" s="26"/>
      <c r="K122" s="26"/>
      <c r="M122" s="26"/>
      <c r="O122" s="26"/>
      <c r="Q122" s="26"/>
      <c r="S122" s="26"/>
      <c r="U122" s="26"/>
      <c r="AI122" s="27">
        <v>42</v>
      </c>
      <c r="AK122" s="27"/>
      <c r="AM122" s="27"/>
      <c r="AO122" s="27"/>
      <c r="AQ122" s="27"/>
      <c r="AS122" s="27"/>
      <c r="AU122" s="26">
        <f t="shared" si="8"/>
        <v>0</v>
      </c>
      <c r="AV122" s="26">
        <f t="shared" si="6"/>
        <v>0</v>
      </c>
      <c r="AW122" s="6">
        <f t="shared" si="7"/>
        <v>0</v>
      </c>
      <c r="AX122" s="26">
        <f t="shared" si="9"/>
        <v>0</v>
      </c>
      <c r="AY122" s="26">
        <f t="shared" si="10"/>
        <v>0</v>
      </c>
      <c r="AZ122" s="29">
        <f t="shared" si="11"/>
        <v>0</v>
      </c>
    </row>
    <row r="123" spans="1:52" ht="15">
      <c r="A123" s="23" t="s">
        <v>289</v>
      </c>
      <c r="B123" s="22" t="s">
        <v>14</v>
      </c>
      <c r="C123" s="26"/>
      <c r="E123" s="31">
        <v>41</v>
      </c>
      <c r="G123" s="31">
        <v>50</v>
      </c>
      <c r="I123" s="26"/>
      <c r="K123" s="26"/>
      <c r="M123" s="26"/>
      <c r="O123" s="26"/>
      <c r="Q123" s="27">
        <v>34</v>
      </c>
      <c r="S123" s="27">
        <v>36</v>
      </c>
      <c r="U123" s="27"/>
      <c r="W123" s="27">
        <v>38</v>
      </c>
      <c r="Y123" s="27"/>
      <c r="AA123" s="27"/>
      <c r="AC123" s="27"/>
      <c r="AE123" s="27"/>
      <c r="AG123" s="27"/>
      <c r="AI123" s="27"/>
      <c r="AK123" s="27"/>
      <c r="AM123" s="24" t="s">
        <v>333</v>
      </c>
      <c r="AO123" s="27"/>
      <c r="AQ123" s="27"/>
      <c r="AS123" s="27"/>
      <c r="AU123" s="26">
        <f t="shared" si="8"/>
        <v>0</v>
      </c>
      <c r="AV123" s="26">
        <f t="shared" si="6"/>
        <v>0</v>
      </c>
      <c r="AW123" s="6">
        <f t="shared" si="7"/>
        <v>0</v>
      </c>
      <c r="AX123" s="26">
        <f t="shared" si="9"/>
        <v>0</v>
      </c>
      <c r="AY123" s="26">
        <f t="shared" si="10"/>
        <v>0</v>
      </c>
      <c r="AZ123" s="29">
        <f t="shared" si="11"/>
        <v>0</v>
      </c>
    </row>
    <row r="124" spans="1:52" ht="15">
      <c r="A124" s="23" t="s">
        <v>290</v>
      </c>
      <c r="B124" s="22" t="s">
        <v>10</v>
      </c>
      <c r="C124" s="26"/>
      <c r="E124" s="31">
        <v>46</v>
      </c>
      <c r="G124" s="31">
        <v>37</v>
      </c>
      <c r="I124" s="31">
        <v>33</v>
      </c>
      <c r="K124" s="31"/>
      <c r="M124" s="31"/>
      <c r="O124" s="31"/>
      <c r="Q124" s="26">
        <v>25</v>
      </c>
      <c r="R124" s="15">
        <v>6</v>
      </c>
      <c r="S124" s="27">
        <v>39</v>
      </c>
      <c r="U124" s="27"/>
      <c r="W124" s="27"/>
      <c r="Y124" s="27"/>
      <c r="AA124" s="27"/>
      <c r="AC124" s="27"/>
      <c r="AE124" s="27"/>
      <c r="AG124" s="28">
        <v>19</v>
      </c>
      <c r="AH124" s="25">
        <v>12</v>
      </c>
      <c r="AI124" s="27">
        <v>37</v>
      </c>
      <c r="AK124" s="27"/>
      <c r="AM124" s="24" t="s">
        <v>333</v>
      </c>
      <c r="AO124" s="27"/>
      <c r="AQ124" s="27"/>
      <c r="AS124" s="27"/>
      <c r="AU124" s="26">
        <f t="shared" si="8"/>
        <v>18</v>
      </c>
      <c r="AV124" s="26">
        <f t="shared" si="6"/>
        <v>0</v>
      </c>
      <c r="AW124" s="6">
        <f t="shared" si="7"/>
        <v>0</v>
      </c>
      <c r="AX124" s="26">
        <f t="shared" si="9"/>
        <v>6</v>
      </c>
      <c r="AY124" s="26">
        <f t="shared" si="10"/>
        <v>0</v>
      </c>
      <c r="AZ124" s="29">
        <f t="shared" si="11"/>
        <v>12</v>
      </c>
    </row>
    <row r="125" spans="1:52" ht="15">
      <c r="A125" s="33" t="s">
        <v>465</v>
      </c>
      <c r="B125" s="22" t="s">
        <v>5</v>
      </c>
      <c r="C125" s="26"/>
      <c r="E125" s="26"/>
      <c r="G125" s="26"/>
      <c r="I125" s="26"/>
      <c r="K125" s="26"/>
      <c r="M125" s="26"/>
      <c r="O125" s="26"/>
      <c r="Q125" s="26"/>
      <c r="S125" s="26"/>
      <c r="U125" s="27">
        <v>38</v>
      </c>
      <c r="W125" s="27"/>
      <c r="Y125" s="27"/>
      <c r="AA125" s="27"/>
      <c r="AC125" s="27" t="s">
        <v>7</v>
      </c>
      <c r="AE125" s="27"/>
      <c r="AG125" s="27"/>
      <c r="AI125" s="27"/>
      <c r="AK125" s="27"/>
      <c r="AM125" s="27"/>
      <c r="AO125" s="27"/>
      <c r="AQ125" s="27"/>
      <c r="AS125" s="27"/>
      <c r="AU125" s="26">
        <f t="shared" si="8"/>
        <v>0</v>
      </c>
      <c r="AV125" s="26">
        <f t="shared" si="6"/>
        <v>0</v>
      </c>
      <c r="AW125" s="6">
        <f t="shared" si="7"/>
        <v>0</v>
      </c>
      <c r="AX125" s="26">
        <f t="shared" si="9"/>
        <v>0</v>
      </c>
      <c r="AY125" s="26">
        <f t="shared" si="10"/>
        <v>0</v>
      </c>
      <c r="AZ125" s="29">
        <f t="shared" si="11"/>
        <v>0</v>
      </c>
    </row>
    <row r="126" spans="1:52" ht="15">
      <c r="A126" s="33" t="s">
        <v>198</v>
      </c>
      <c r="B126" s="22" t="s">
        <v>5</v>
      </c>
      <c r="C126" s="31">
        <v>36</v>
      </c>
      <c r="E126" s="26"/>
      <c r="G126" s="27"/>
      <c r="I126" s="27"/>
      <c r="K126" s="27"/>
      <c r="M126" s="27"/>
      <c r="O126" s="27" t="s">
        <v>7</v>
      </c>
      <c r="Q126" s="27"/>
      <c r="S126" s="27"/>
      <c r="U126" s="27"/>
      <c r="W126" s="27"/>
      <c r="Y126" s="27"/>
      <c r="AA126" s="27">
        <v>39</v>
      </c>
      <c r="AC126" s="27"/>
      <c r="AE126" s="26">
        <v>4</v>
      </c>
      <c r="AF126" s="25">
        <v>50</v>
      </c>
      <c r="AK126" s="26">
        <v>5</v>
      </c>
      <c r="AL126" s="25">
        <v>45</v>
      </c>
      <c r="AU126" s="26">
        <f t="shared" si="8"/>
        <v>95</v>
      </c>
      <c r="AV126" s="26">
        <f t="shared" si="6"/>
        <v>95</v>
      </c>
      <c r="AW126" s="6">
        <f t="shared" si="7"/>
        <v>0</v>
      </c>
      <c r="AX126" s="26">
        <f t="shared" si="9"/>
        <v>0</v>
      </c>
      <c r="AY126" s="26">
        <f t="shared" si="10"/>
        <v>0</v>
      </c>
      <c r="AZ126" s="29">
        <f t="shared" si="11"/>
        <v>0</v>
      </c>
    </row>
    <row r="127" spans="1:52" ht="15">
      <c r="A127" s="23" t="s">
        <v>487</v>
      </c>
      <c r="B127" s="23" t="s">
        <v>5</v>
      </c>
      <c r="C127" s="26"/>
      <c r="E127" s="26"/>
      <c r="G127" s="26"/>
      <c r="I127" s="26"/>
      <c r="K127" s="26"/>
      <c r="M127" s="26"/>
      <c r="O127" s="26"/>
      <c r="Q127" s="26"/>
      <c r="S127" s="26"/>
      <c r="U127" s="26"/>
      <c r="W127" s="27" t="s">
        <v>333</v>
      </c>
      <c r="Y127" s="27"/>
      <c r="AA127" s="27"/>
      <c r="AC127" s="27"/>
      <c r="AE127" s="27"/>
      <c r="AG127" s="27"/>
      <c r="AI127" s="27"/>
      <c r="AK127" s="27"/>
      <c r="AM127" s="27"/>
      <c r="AO127" s="27"/>
      <c r="AQ127" s="27"/>
      <c r="AS127" s="27"/>
      <c r="AU127" s="26">
        <f t="shared" si="8"/>
        <v>0</v>
      </c>
      <c r="AV127" s="26">
        <f t="shared" si="6"/>
        <v>0</v>
      </c>
      <c r="AW127" s="6">
        <f t="shared" si="7"/>
        <v>0</v>
      </c>
      <c r="AX127" s="26">
        <f t="shared" si="9"/>
        <v>0</v>
      </c>
      <c r="AY127" s="26">
        <f t="shared" si="10"/>
        <v>0</v>
      </c>
      <c r="AZ127" s="29">
        <f t="shared" si="11"/>
        <v>0</v>
      </c>
    </row>
    <row r="128" spans="1:52" ht="15">
      <c r="A128" s="33" t="s">
        <v>231</v>
      </c>
      <c r="B128" s="22" t="s">
        <v>1</v>
      </c>
      <c r="C128" s="6">
        <v>21</v>
      </c>
      <c r="D128" s="5">
        <v>10</v>
      </c>
      <c r="E128" s="26"/>
      <c r="G128" s="26"/>
      <c r="I128" s="26"/>
      <c r="K128" s="26"/>
      <c r="M128" s="26"/>
      <c r="O128" s="26"/>
      <c r="Q128" s="26"/>
      <c r="S128" s="26"/>
      <c r="U128" s="27" t="s">
        <v>7</v>
      </c>
      <c r="W128" s="27"/>
      <c r="Y128" s="27"/>
      <c r="AA128" s="27" t="s">
        <v>7</v>
      </c>
      <c r="AC128" s="27">
        <v>54</v>
      </c>
      <c r="AE128" s="27">
        <v>42</v>
      </c>
      <c r="AG128" s="28">
        <v>25</v>
      </c>
      <c r="AH128" s="25">
        <v>6</v>
      </c>
      <c r="AI128" s="28"/>
      <c r="AK128" s="27">
        <v>38</v>
      </c>
      <c r="AM128" s="27"/>
      <c r="AO128" s="27"/>
      <c r="AQ128" s="27"/>
      <c r="AS128" s="27"/>
      <c r="AU128" s="26">
        <f t="shared" si="8"/>
        <v>16</v>
      </c>
      <c r="AV128" s="26">
        <f t="shared" si="6"/>
        <v>10</v>
      </c>
      <c r="AW128" s="6">
        <f t="shared" si="7"/>
        <v>0</v>
      </c>
      <c r="AX128" s="26">
        <f t="shared" si="9"/>
        <v>0</v>
      </c>
      <c r="AY128" s="26">
        <f t="shared" si="10"/>
        <v>0</v>
      </c>
      <c r="AZ128" s="29">
        <f t="shared" si="11"/>
        <v>6</v>
      </c>
    </row>
    <row r="129" spans="1:52" ht="15">
      <c r="A129" s="33" t="s">
        <v>201</v>
      </c>
      <c r="B129" s="22" t="s">
        <v>11</v>
      </c>
      <c r="C129" s="31" t="s">
        <v>7</v>
      </c>
      <c r="E129" s="26">
        <v>8</v>
      </c>
      <c r="F129" s="5">
        <v>32</v>
      </c>
      <c r="G129" s="28">
        <v>12</v>
      </c>
      <c r="H129" s="5">
        <v>22</v>
      </c>
      <c r="I129" s="31" t="s">
        <v>333</v>
      </c>
      <c r="K129" s="26">
        <v>27</v>
      </c>
      <c r="L129" s="5">
        <v>4</v>
      </c>
      <c r="M129" s="31" t="s">
        <v>7</v>
      </c>
      <c r="O129" s="27" t="s">
        <v>7</v>
      </c>
      <c r="Q129" s="26">
        <v>16</v>
      </c>
      <c r="R129" s="15">
        <v>15</v>
      </c>
      <c r="S129" s="26">
        <v>17</v>
      </c>
      <c r="T129" s="15">
        <v>14</v>
      </c>
      <c r="U129" s="26">
        <v>15</v>
      </c>
      <c r="V129" s="15">
        <v>16</v>
      </c>
      <c r="W129" s="26">
        <v>8</v>
      </c>
      <c r="X129" s="25">
        <v>32</v>
      </c>
      <c r="Y129" s="26">
        <v>4</v>
      </c>
      <c r="Z129" s="25">
        <v>50</v>
      </c>
      <c r="AA129" s="27">
        <v>32</v>
      </c>
      <c r="AC129" s="26">
        <v>22</v>
      </c>
      <c r="AD129" s="25">
        <v>9</v>
      </c>
      <c r="AE129" s="27" t="s">
        <v>7</v>
      </c>
      <c r="AG129" s="28">
        <v>6</v>
      </c>
      <c r="AH129" s="25">
        <v>40</v>
      </c>
      <c r="AI129" s="26">
        <v>8</v>
      </c>
      <c r="AJ129" s="25">
        <v>32</v>
      </c>
      <c r="AK129" s="27" t="s">
        <v>7</v>
      </c>
      <c r="AM129" s="27">
        <v>10</v>
      </c>
      <c r="AN129" s="25">
        <v>26</v>
      </c>
      <c r="AO129" s="27"/>
      <c r="AQ129" s="27"/>
      <c r="AS129" s="27"/>
      <c r="AU129" s="26">
        <f t="shared" si="8"/>
        <v>292</v>
      </c>
      <c r="AV129" s="26">
        <f t="shared" si="6"/>
        <v>0</v>
      </c>
      <c r="AW129" s="6">
        <f t="shared" si="7"/>
        <v>29</v>
      </c>
      <c r="AX129" s="26">
        <f t="shared" si="9"/>
        <v>63</v>
      </c>
      <c r="AY129" s="26">
        <f t="shared" si="10"/>
        <v>110</v>
      </c>
      <c r="AZ129" s="29">
        <f t="shared" si="11"/>
        <v>40</v>
      </c>
    </row>
    <row r="130" spans="1:52" ht="15">
      <c r="A130" s="33" t="s">
        <v>187</v>
      </c>
      <c r="B130" s="22" t="s">
        <v>1</v>
      </c>
      <c r="C130" s="26">
        <v>12</v>
      </c>
      <c r="D130" s="5">
        <v>22</v>
      </c>
      <c r="E130" s="26"/>
      <c r="G130" s="26"/>
      <c r="I130" s="26"/>
      <c r="K130" s="26">
        <v>15</v>
      </c>
      <c r="L130" s="5">
        <v>16</v>
      </c>
      <c r="M130" s="26">
        <v>15</v>
      </c>
      <c r="N130" s="5">
        <v>16</v>
      </c>
      <c r="O130" s="26">
        <v>3</v>
      </c>
      <c r="P130" s="5">
        <v>60</v>
      </c>
      <c r="Q130" s="26"/>
      <c r="S130" s="26"/>
      <c r="U130" s="26">
        <v>23</v>
      </c>
      <c r="V130" s="15">
        <v>8</v>
      </c>
      <c r="AA130" s="26">
        <v>29</v>
      </c>
      <c r="AB130" s="25">
        <v>2</v>
      </c>
      <c r="AC130" s="26">
        <v>17</v>
      </c>
      <c r="AD130" s="25">
        <v>14</v>
      </c>
      <c r="AE130" s="26">
        <v>8</v>
      </c>
      <c r="AF130" s="25">
        <v>32</v>
      </c>
      <c r="AK130" s="26">
        <v>16</v>
      </c>
      <c r="AL130" s="25">
        <v>15</v>
      </c>
      <c r="AU130" s="26">
        <f t="shared" si="8"/>
        <v>185</v>
      </c>
      <c r="AV130" s="26">
        <f aca="true" t="shared" si="12" ref="AV130:AV193">+D130+P130+AB130+AF130+AL130</f>
        <v>131</v>
      </c>
      <c r="AW130" s="6">
        <f aca="true" t="shared" si="13" ref="AW130:AW193">+L130+N130+V130+AD130</f>
        <v>54</v>
      </c>
      <c r="AX130" s="26">
        <f t="shared" si="9"/>
        <v>0</v>
      </c>
      <c r="AY130" s="26">
        <f t="shared" si="10"/>
        <v>0</v>
      </c>
      <c r="AZ130" s="29">
        <f t="shared" si="11"/>
        <v>0</v>
      </c>
    </row>
    <row r="131" spans="1:52" ht="15">
      <c r="A131" s="33" t="s">
        <v>182</v>
      </c>
      <c r="B131" s="22" t="s">
        <v>10</v>
      </c>
      <c r="C131" s="26">
        <v>7</v>
      </c>
      <c r="D131" s="5">
        <v>36</v>
      </c>
      <c r="E131" s="26"/>
      <c r="G131" s="26"/>
      <c r="I131" s="27"/>
      <c r="K131" s="26" t="s">
        <v>19</v>
      </c>
      <c r="M131" s="26">
        <v>9</v>
      </c>
      <c r="N131" s="5">
        <v>29</v>
      </c>
      <c r="O131" s="26">
        <v>9</v>
      </c>
      <c r="P131" s="5">
        <v>29</v>
      </c>
      <c r="Q131" s="26"/>
      <c r="S131" s="26"/>
      <c r="U131" s="26">
        <v>13</v>
      </c>
      <c r="V131" s="15">
        <v>20</v>
      </c>
      <c r="AA131" s="26">
        <v>9</v>
      </c>
      <c r="AB131" s="25">
        <v>29</v>
      </c>
      <c r="AC131" s="26">
        <v>24</v>
      </c>
      <c r="AD131" s="25">
        <v>7</v>
      </c>
      <c r="AE131" s="27" t="s">
        <v>7</v>
      </c>
      <c r="AG131" s="27"/>
      <c r="AI131" s="27"/>
      <c r="AK131" s="26">
        <v>7</v>
      </c>
      <c r="AL131" s="25">
        <v>36</v>
      </c>
      <c r="AU131" s="26">
        <f aca="true" t="shared" si="14" ref="AU131:AU194">+D131+F131+H131+J131+L131+N131+P131+T131+R131+V131+X131+Z131+AB131+AD131+AF131+AH131+AJ131+AL131+AN131+AP131+AR131+AT131</f>
        <v>186</v>
      </c>
      <c r="AV131" s="26">
        <f t="shared" si="12"/>
        <v>130</v>
      </c>
      <c r="AW131" s="6">
        <f t="shared" si="13"/>
        <v>56</v>
      </c>
      <c r="AX131" s="26">
        <f aca="true" t="shared" si="15" ref="AX131:AX194">+H131+J131+R131+AN131</f>
        <v>0</v>
      </c>
      <c r="AY131" s="26">
        <f aca="true" t="shared" si="16" ref="AY131:AY194">+F131+T131+X131+AJ131+AP131</f>
        <v>0</v>
      </c>
      <c r="AZ131" s="29">
        <f aca="true" t="shared" si="17" ref="AZ131:AZ194">+AH131+AT131</f>
        <v>0</v>
      </c>
    </row>
    <row r="132" spans="1:52" ht="15">
      <c r="A132" s="33" t="s">
        <v>227</v>
      </c>
      <c r="B132" s="22" t="s">
        <v>1</v>
      </c>
      <c r="C132" s="31" t="s">
        <v>7</v>
      </c>
      <c r="E132" s="26"/>
      <c r="G132" s="26"/>
      <c r="I132" s="26"/>
      <c r="K132" s="26"/>
      <c r="M132" s="26"/>
      <c r="O132" s="27">
        <v>42</v>
      </c>
      <c r="Q132" s="27"/>
      <c r="S132" s="27"/>
      <c r="U132" s="27"/>
      <c r="W132" s="27"/>
      <c r="Y132" s="27"/>
      <c r="AA132" s="27">
        <v>40</v>
      </c>
      <c r="AC132" s="27"/>
      <c r="AE132" s="27" t="s">
        <v>7</v>
      </c>
      <c r="AG132" s="27"/>
      <c r="AI132" s="27"/>
      <c r="AK132" s="27"/>
      <c r="AM132" s="27"/>
      <c r="AO132" s="27"/>
      <c r="AQ132" s="27"/>
      <c r="AS132" s="27"/>
      <c r="AU132" s="26">
        <f t="shared" si="14"/>
        <v>0</v>
      </c>
      <c r="AV132" s="26">
        <f t="shared" si="12"/>
        <v>0</v>
      </c>
      <c r="AW132" s="6">
        <f t="shared" si="13"/>
        <v>0</v>
      </c>
      <c r="AX132" s="26">
        <f t="shared" si="15"/>
        <v>0</v>
      </c>
      <c r="AY132" s="26">
        <f t="shared" si="16"/>
        <v>0</v>
      </c>
      <c r="AZ132" s="29">
        <f t="shared" si="17"/>
        <v>0</v>
      </c>
    </row>
    <row r="133" spans="1:52" ht="15">
      <c r="A133" s="33" t="s">
        <v>221</v>
      </c>
      <c r="B133" s="22" t="s">
        <v>8</v>
      </c>
      <c r="C133" s="31">
        <v>45</v>
      </c>
      <c r="G133" s="27"/>
      <c r="I133" s="27"/>
      <c r="K133" s="27"/>
      <c r="M133" s="31">
        <v>35</v>
      </c>
      <c r="O133" s="26">
        <v>8</v>
      </c>
      <c r="P133" s="5">
        <v>32</v>
      </c>
      <c r="Q133" s="26"/>
      <c r="S133" s="26"/>
      <c r="U133" s="27">
        <v>45</v>
      </c>
      <c r="W133" s="27"/>
      <c r="Y133" s="27"/>
      <c r="AA133" s="27">
        <v>44</v>
      </c>
      <c r="AC133" s="27">
        <v>48</v>
      </c>
      <c r="AE133" s="26">
        <v>22</v>
      </c>
      <c r="AF133" s="25">
        <v>9</v>
      </c>
      <c r="AK133" s="26">
        <v>27</v>
      </c>
      <c r="AL133" s="25">
        <v>4</v>
      </c>
      <c r="AU133" s="26">
        <f t="shared" si="14"/>
        <v>45</v>
      </c>
      <c r="AV133" s="26">
        <f t="shared" si="12"/>
        <v>45</v>
      </c>
      <c r="AW133" s="6">
        <f t="shared" si="13"/>
        <v>0</v>
      </c>
      <c r="AX133" s="26">
        <f t="shared" si="15"/>
        <v>0</v>
      </c>
      <c r="AY133" s="26">
        <f t="shared" si="16"/>
        <v>0</v>
      </c>
      <c r="AZ133" s="29">
        <f t="shared" si="17"/>
        <v>0</v>
      </c>
    </row>
    <row r="134" spans="1:52" ht="15">
      <c r="A134" s="33" t="s">
        <v>454</v>
      </c>
      <c r="B134" s="33" t="s">
        <v>1</v>
      </c>
      <c r="C134" s="26"/>
      <c r="E134" s="26"/>
      <c r="G134" s="26"/>
      <c r="I134" s="26"/>
      <c r="K134" s="26"/>
      <c r="M134" s="26"/>
      <c r="O134" s="26"/>
      <c r="Q134" s="26"/>
      <c r="S134" s="27">
        <v>58</v>
      </c>
      <c r="U134" s="27"/>
      <c r="W134" s="27"/>
      <c r="Y134" s="27"/>
      <c r="AA134" s="27"/>
      <c r="AC134" s="27"/>
      <c r="AE134" s="27"/>
      <c r="AG134" s="27"/>
      <c r="AI134" s="27"/>
      <c r="AK134" s="27"/>
      <c r="AM134" s="27"/>
      <c r="AO134" s="27"/>
      <c r="AQ134" s="27"/>
      <c r="AS134" s="27"/>
      <c r="AU134" s="26">
        <f t="shared" si="14"/>
        <v>0</v>
      </c>
      <c r="AV134" s="26">
        <f t="shared" si="12"/>
        <v>0</v>
      </c>
      <c r="AW134" s="6">
        <f t="shared" si="13"/>
        <v>0</v>
      </c>
      <c r="AX134" s="26">
        <f t="shared" si="15"/>
        <v>0</v>
      </c>
      <c r="AY134" s="26">
        <f t="shared" si="16"/>
        <v>0</v>
      </c>
      <c r="AZ134" s="29">
        <f t="shared" si="17"/>
        <v>0</v>
      </c>
    </row>
    <row r="135" spans="1:52" ht="15">
      <c r="A135" s="33" t="s">
        <v>188</v>
      </c>
      <c r="B135" s="22" t="s">
        <v>15</v>
      </c>
      <c r="C135" s="31">
        <v>33</v>
      </c>
      <c r="E135" s="26"/>
      <c r="G135" s="26"/>
      <c r="I135" s="26"/>
      <c r="K135" s="26"/>
      <c r="M135" s="26"/>
      <c r="O135" s="26">
        <v>15</v>
      </c>
      <c r="P135" s="5">
        <v>16</v>
      </c>
      <c r="Q135" s="26"/>
      <c r="S135" s="26"/>
      <c r="U135" s="26"/>
      <c r="AA135" s="26">
        <v>23</v>
      </c>
      <c r="AB135" s="25">
        <v>8</v>
      </c>
      <c r="AE135" s="27" t="s">
        <v>7</v>
      </c>
      <c r="AG135" s="27"/>
      <c r="AI135" s="27"/>
      <c r="AK135" s="27">
        <v>42</v>
      </c>
      <c r="AM135" s="27"/>
      <c r="AO135" s="27"/>
      <c r="AQ135" s="27"/>
      <c r="AS135" s="27"/>
      <c r="AU135" s="26">
        <f t="shared" si="14"/>
        <v>24</v>
      </c>
      <c r="AV135" s="26">
        <f t="shared" si="12"/>
        <v>24</v>
      </c>
      <c r="AW135" s="6">
        <f t="shared" si="13"/>
        <v>0</v>
      </c>
      <c r="AX135" s="26">
        <f t="shared" si="15"/>
        <v>0</v>
      </c>
      <c r="AY135" s="26">
        <f t="shared" si="16"/>
        <v>0</v>
      </c>
      <c r="AZ135" s="29">
        <f t="shared" si="17"/>
        <v>0</v>
      </c>
    </row>
    <row r="136" spans="1:52" ht="15">
      <c r="A136" s="33" t="s">
        <v>184</v>
      </c>
      <c r="B136" s="22" t="s">
        <v>3</v>
      </c>
      <c r="C136" s="26">
        <v>2</v>
      </c>
      <c r="D136" s="5">
        <v>80</v>
      </c>
      <c r="E136" s="26"/>
      <c r="G136" s="27"/>
      <c r="I136" s="27"/>
      <c r="K136" s="27"/>
      <c r="M136" s="27"/>
      <c r="O136" s="26">
        <v>22</v>
      </c>
      <c r="P136" s="5">
        <v>9</v>
      </c>
      <c r="Q136" s="26"/>
      <c r="S136" s="26"/>
      <c r="U136" s="27" t="s">
        <v>7</v>
      </c>
      <c r="W136" s="27"/>
      <c r="Y136" s="27"/>
      <c r="AA136" s="26">
        <v>1</v>
      </c>
      <c r="AB136" s="25">
        <v>100</v>
      </c>
      <c r="AE136" s="26">
        <v>16</v>
      </c>
      <c r="AF136" s="25">
        <v>15</v>
      </c>
      <c r="AK136" s="26">
        <v>22</v>
      </c>
      <c r="AL136" s="25">
        <v>9</v>
      </c>
      <c r="AU136" s="26">
        <f t="shared" si="14"/>
        <v>213</v>
      </c>
      <c r="AV136" s="26">
        <f t="shared" si="12"/>
        <v>213</v>
      </c>
      <c r="AW136" s="6">
        <f t="shared" si="13"/>
        <v>0</v>
      </c>
      <c r="AX136" s="26">
        <f t="shared" si="15"/>
        <v>0</v>
      </c>
      <c r="AY136" s="26">
        <f t="shared" si="16"/>
        <v>0</v>
      </c>
      <c r="AZ136" s="29">
        <f t="shared" si="17"/>
        <v>0</v>
      </c>
    </row>
    <row r="137" spans="1:52" ht="15">
      <c r="A137" s="33" t="s">
        <v>468</v>
      </c>
      <c r="B137" s="22" t="s">
        <v>461</v>
      </c>
      <c r="C137" s="26"/>
      <c r="G137" s="26"/>
      <c r="I137" s="26"/>
      <c r="K137" s="26"/>
      <c r="M137" s="26"/>
      <c r="O137" s="26"/>
      <c r="Q137" s="26"/>
      <c r="S137" s="26"/>
      <c r="U137" s="27">
        <v>58</v>
      </c>
      <c r="W137" s="27"/>
      <c r="Y137" s="27"/>
      <c r="AA137" s="27"/>
      <c r="AC137" s="27"/>
      <c r="AE137" s="27"/>
      <c r="AG137" s="27"/>
      <c r="AI137" s="27"/>
      <c r="AK137" s="27"/>
      <c r="AM137" s="27"/>
      <c r="AO137" s="27"/>
      <c r="AQ137" s="27"/>
      <c r="AS137" s="27"/>
      <c r="AU137" s="26">
        <f t="shared" si="14"/>
        <v>0</v>
      </c>
      <c r="AV137" s="26">
        <f t="shared" si="12"/>
        <v>0</v>
      </c>
      <c r="AW137" s="6">
        <f t="shared" si="13"/>
        <v>0</v>
      </c>
      <c r="AX137" s="26">
        <f t="shared" si="15"/>
        <v>0</v>
      </c>
      <c r="AY137" s="26">
        <f t="shared" si="16"/>
        <v>0</v>
      </c>
      <c r="AZ137" s="29">
        <f t="shared" si="17"/>
        <v>0</v>
      </c>
    </row>
    <row r="138" spans="1:52" ht="15">
      <c r="A138" s="33" t="s">
        <v>171</v>
      </c>
      <c r="B138" s="22" t="s">
        <v>13</v>
      </c>
      <c r="C138" s="31">
        <v>38</v>
      </c>
      <c r="G138" s="27"/>
      <c r="I138" s="26"/>
      <c r="K138" s="26">
        <v>19</v>
      </c>
      <c r="L138" s="5">
        <v>12</v>
      </c>
      <c r="M138" s="26">
        <v>30</v>
      </c>
      <c r="O138" s="26">
        <v>6</v>
      </c>
      <c r="P138" s="5">
        <v>40</v>
      </c>
      <c r="Q138" s="26"/>
      <c r="S138" s="26"/>
      <c r="U138" s="26">
        <v>16</v>
      </c>
      <c r="V138" s="15">
        <v>15</v>
      </c>
      <c r="Y138" s="26">
        <v>3</v>
      </c>
      <c r="Z138" s="25">
        <v>60</v>
      </c>
      <c r="AA138" s="26">
        <v>16</v>
      </c>
      <c r="AB138" s="25">
        <v>15</v>
      </c>
      <c r="AC138" s="26">
        <v>20</v>
      </c>
      <c r="AD138" s="25">
        <v>11</v>
      </c>
      <c r="AE138" s="26">
        <v>6</v>
      </c>
      <c r="AF138" s="25">
        <v>40</v>
      </c>
      <c r="AK138" s="26">
        <v>9</v>
      </c>
      <c r="AL138" s="25">
        <v>29</v>
      </c>
      <c r="AU138" s="26">
        <f t="shared" si="14"/>
        <v>222</v>
      </c>
      <c r="AV138" s="26">
        <f t="shared" si="12"/>
        <v>124</v>
      </c>
      <c r="AW138" s="6">
        <f t="shared" si="13"/>
        <v>38</v>
      </c>
      <c r="AX138" s="26">
        <f t="shared" si="15"/>
        <v>0</v>
      </c>
      <c r="AY138" s="26">
        <f t="shared" si="16"/>
        <v>0</v>
      </c>
      <c r="AZ138" s="29">
        <f t="shared" si="17"/>
        <v>0</v>
      </c>
    </row>
    <row r="139" spans="1:52" ht="15">
      <c r="A139" s="23" t="s">
        <v>411</v>
      </c>
      <c r="B139" s="33" t="s">
        <v>11</v>
      </c>
      <c r="E139" s="26"/>
      <c r="G139" s="26"/>
      <c r="I139" s="26"/>
      <c r="K139" s="26">
        <v>24</v>
      </c>
      <c r="L139" s="5">
        <v>7</v>
      </c>
      <c r="M139" s="31">
        <v>41</v>
      </c>
      <c r="O139" s="31"/>
      <c r="Q139" s="31"/>
      <c r="S139" s="31"/>
      <c r="U139" s="27">
        <v>37</v>
      </c>
      <c r="W139" s="27"/>
      <c r="Y139" s="27"/>
      <c r="AA139" s="27"/>
      <c r="AC139" s="27">
        <v>35</v>
      </c>
      <c r="AE139" s="27"/>
      <c r="AG139" s="27"/>
      <c r="AI139" s="27"/>
      <c r="AK139" s="27"/>
      <c r="AM139" s="27"/>
      <c r="AO139" s="27"/>
      <c r="AQ139" s="27"/>
      <c r="AS139" s="27"/>
      <c r="AU139" s="26">
        <f t="shared" si="14"/>
        <v>7</v>
      </c>
      <c r="AV139" s="26">
        <f t="shared" si="12"/>
        <v>0</v>
      </c>
      <c r="AW139" s="6">
        <f t="shared" si="13"/>
        <v>7</v>
      </c>
      <c r="AX139" s="26">
        <f t="shared" si="15"/>
        <v>0</v>
      </c>
      <c r="AY139" s="26">
        <f t="shared" si="16"/>
        <v>0</v>
      </c>
      <c r="AZ139" s="29">
        <f t="shared" si="17"/>
        <v>0</v>
      </c>
    </row>
    <row r="140" spans="1:52" ht="15">
      <c r="A140" s="33" t="s">
        <v>462</v>
      </c>
      <c r="B140" s="33" t="s">
        <v>15</v>
      </c>
      <c r="C140" s="26"/>
      <c r="E140" s="26"/>
      <c r="G140" s="26"/>
      <c r="I140" s="26"/>
      <c r="K140" s="26"/>
      <c r="M140" s="26"/>
      <c r="O140" s="26"/>
      <c r="Q140" s="26"/>
      <c r="S140" s="26"/>
      <c r="U140" s="26">
        <v>29</v>
      </c>
      <c r="V140" s="15">
        <v>2</v>
      </c>
      <c r="AC140" s="27">
        <v>50</v>
      </c>
      <c r="AE140" s="27"/>
      <c r="AG140" s="27"/>
      <c r="AI140" s="27"/>
      <c r="AK140" s="27"/>
      <c r="AM140" s="27"/>
      <c r="AO140" s="27"/>
      <c r="AQ140" s="27"/>
      <c r="AS140" s="27"/>
      <c r="AU140" s="26">
        <f t="shared" si="14"/>
        <v>2</v>
      </c>
      <c r="AV140" s="26">
        <f t="shared" si="12"/>
        <v>0</v>
      </c>
      <c r="AW140" s="6">
        <f t="shared" si="13"/>
        <v>2</v>
      </c>
      <c r="AX140" s="26">
        <f t="shared" si="15"/>
        <v>0</v>
      </c>
      <c r="AY140" s="26">
        <f t="shared" si="16"/>
        <v>0</v>
      </c>
      <c r="AZ140" s="29">
        <f t="shared" si="17"/>
        <v>0</v>
      </c>
    </row>
    <row r="141" spans="1:52" ht="15">
      <c r="A141" s="33" t="s">
        <v>410</v>
      </c>
      <c r="B141" s="33" t="s">
        <v>5</v>
      </c>
      <c r="E141" s="26"/>
      <c r="G141" s="26"/>
      <c r="I141" s="26"/>
      <c r="K141" s="31">
        <v>37</v>
      </c>
      <c r="M141" s="26">
        <v>23</v>
      </c>
      <c r="N141" s="5">
        <v>8</v>
      </c>
      <c r="O141" s="26"/>
      <c r="Q141" s="26"/>
      <c r="S141" s="26"/>
      <c r="U141" s="27">
        <v>32</v>
      </c>
      <c r="W141" s="27"/>
      <c r="Y141" s="27"/>
      <c r="AA141" s="27"/>
      <c r="AC141" s="27">
        <v>32</v>
      </c>
      <c r="AE141" s="27"/>
      <c r="AG141" s="27"/>
      <c r="AI141" s="27"/>
      <c r="AK141" s="27"/>
      <c r="AM141" s="27"/>
      <c r="AO141" s="27"/>
      <c r="AQ141" s="27"/>
      <c r="AS141" s="27"/>
      <c r="AU141" s="26">
        <f t="shared" si="14"/>
        <v>8</v>
      </c>
      <c r="AV141" s="26">
        <f t="shared" si="12"/>
        <v>0</v>
      </c>
      <c r="AW141" s="6">
        <f t="shared" si="13"/>
        <v>8</v>
      </c>
      <c r="AX141" s="26">
        <f t="shared" si="15"/>
        <v>0</v>
      </c>
      <c r="AY141" s="26">
        <f t="shared" si="16"/>
        <v>0</v>
      </c>
      <c r="AZ141" s="29">
        <f t="shared" si="17"/>
        <v>0</v>
      </c>
    </row>
    <row r="142" spans="1:52" ht="15">
      <c r="A142" s="23" t="s">
        <v>291</v>
      </c>
      <c r="B142" s="22" t="s">
        <v>11</v>
      </c>
      <c r="C142" s="26"/>
      <c r="E142" s="31">
        <v>35</v>
      </c>
      <c r="G142" s="31">
        <v>44</v>
      </c>
      <c r="I142" s="28">
        <v>25</v>
      </c>
      <c r="J142" s="5">
        <v>6</v>
      </c>
      <c r="K142" s="28"/>
      <c r="M142" s="28"/>
      <c r="O142" s="28"/>
      <c r="Q142" s="27">
        <v>40</v>
      </c>
      <c r="S142" s="26">
        <v>18</v>
      </c>
      <c r="T142" s="15">
        <v>13</v>
      </c>
      <c r="U142" s="26"/>
      <c r="W142" s="26">
        <v>11</v>
      </c>
      <c r="X142" s="25">
        <v>24</v>
      </c>
      <c r="AG142" s="27" t="s">
        <v>7</v>
      </c>
      <c r="AI142" s="27" t="s">
        <v>331</v>
      </c>
      <c r="AK142" s="27"/>
      <c r="AM142" s="24" t="s">
        <v>333</v>
      </c>
      <c r="AO142" s="27"/>
      <c r="AQ142" s="27"/>
      <c r="AS142" s="27"/>
      <c r="AU142" s="26">
        <f t="shared" si="14"/>
        <v>43</v>
      </c>
      <c r="AV142" s="26">
        <f t="shared" si="12"/>
        <v>0</v>
      </c>
      <c r="AW142" s="6">
        <f t="shared" si="13"/>
        <v>0</v>
      </c>
      <c r="AX142" s="26">
        <f t="shared" si="15"/>
        <v>6</v>
      </c>
      <c r="AY142" s="26">
        <f t="shared" si="16"/>
        <v>37</v>
      </c>
      <c r="AZ142" s="29">
        <f t="shared" si="17"/>
        <v>0</v>
      </c>
    </row>
    <row r="143" spans="1:52" ht="15">
      <c r="A143" s="33" t="s">
        <v>210</v>
      </c>
      <c r="B143" s="22" t="s">
        <v>1</v>
      </c>
      <c r="C143" s="26">
        <v>24</v>
      </c>
      <c r="D143" s="5">
        <v>7</v>
      </c>
      <c r="E143" s="26"/>
      <c r="G143" s="26"/>
      <c r="I143" s="26"/>
      <c r="K143" s="26"/>
      <c r="M143" s="31" t="s">
        <v>7</v>
      </c>
      <c r="O143" s="27">
        <v>39</v>
      </c>
      <c r="Q143" s="27"/>
      <c r="S143" s="27"/>
      <c r="U143" s="27"/>
      <c r="W143" s="27"/>
      <c r="Y143" s="27"/>
      <c r="AA143" s="27"/>
      <c r="AC143" s="27"/>
      <c r="AE143" s="27"/>
      <c r="AG143" s="27"/>
      <c r="AI143" s="27"/>
      <c r="AK143" s="27"/>
      <c r="AM143" s="27"/>
      <c r="AO143" s="27"/>
      <c r="AQ143" s="27"/>
      <c r="AS143" s="27"/>
      <c r="AU143" s="26">
        <f t="shared" si="14"/>
        <v>7</v>
      </c>
      <c r="AV143" s="26">
        <f t="shared" si="12"/>
        <v>7</v>
      </c>
      <c r="AW143" s="6">
        <f t="shared" si="13"/>
        <v>0</v>
      </c>
      <c r="AX143" s="26">
        <f t="shared" si="15"/>
        <v>0</v>
      </c>
      <c r="AY143" s="26">
        <f t="shared" si="16"/>
        <v>0</v>
      </c>
      <c r="AZ143" s="29">
        <f t="shared" si="17"/>
        <v>0</v>
      </c>
    </row>
    <row r="144" spans="1:52" ht="15">
      <c r="A144" s="30" t="s">
        <v>444</v>
      </c>
      <c r="B144" s="22" t="s">
        <v>113</v>
      </c>
      <c r="C144" s="26"/>
      <c r="G144" s="26"/>
      <c r="I144" s="26"/>
      <c r="K144" s="26"/>
      <c r="M144" s="26"/>
      <c r="O144" s="26"/>
      <c r="Q144" s="27">
        <v>54</v>
      </c>
      <c r="S144" s="27"/>
      <c r="U144" s="27"/>
      <c r="W144" s="27"/>
      <c r="Y144" s="27"/>
      <c r="AA144" s="27"/>
      <c r="AC144" s="27"/>
      <c r="AE144" s="27"/>
      <c r="AG144" s="27"/>
      <c r="AI144" s="27"/>
      <c r="AK144" s="27"/>
      <c r="AM144" s="27"/>
      <c r="AO144" s="27"/>
      <c r="AQ144" s="27"/>
      <c r="AS144" s="27"/>
      <c r="AU144" s="26">
        <f t="shared" si="14"/>
        <v>0</v>
      </c>
      <c r="AV144" s="26">
        <f t="shared" si="12"/>
        <v>0</v>
      </c>
      <c r="AW144" s="6">
        <f t="shared" si="13"/>
        <v>0</v>
      </c>
      <c r="AX144" s="26">
        <f t="shared" si="15"/>
        <v>0</v>
      </c>
      <c r="AY144" s="26">
        <f t="shared" si="16"/>
        <v>0</v>
      </c>
      <c r="AZ144" s="29">
        <f t="shared" si="17"/>
        <v>0</v>
      </c>
    </row>
    <row r="145" spans="1:52" ht="15">
      <c r="A145" s="23" t="s">
        <v>292</v>
      </c>
      <c r="B145" s="22" t="s">
        <v>3</v>
      </c>
      <c r="C145" s="26"/>
      <c r="E145" s="31">
        <v>49</v>
      </c>
      <c r="G145" s="31" t="s">
        <v>333</v>
      </c>
      <c r="I145" s="31" t="s">
        <v>331</v>
      </c>
      <c r="K145" s="31" t="s">
        <v>354</v>
      </c>
      <c r="M145" s="31"/>
      <c r="O145" s="31"/>
      <c r="Q145" s="27" t="s">
        <v>333</v>
      </c>
      <c r="S145" s="26">
        <v>14</v>
      </c>
      <c r="T145" s="15">
        <v>18</v>
      </c>
      <c r="U145" s="26">
        <v>7</v>
      </c>
      <c r="V145" s="15">
        <v>36</v>
      </c>
      <c r="W145" s="27" t="s">
        <v>333</v>
      </c>
      <c r="Y145" s="27"/>
      <c r="AA145" s="27"/>
      <c r="AC145" s="27"/>
      <c r="AE145" s="27"/>
      <c r="AG145" s="28" t="s">
        <v>19</v>
      </c>
      <c r="AI145" s="26">
        <v>10</v>
      </c>
      <c r="AJ145" s="25">
        <v>26</v>
      </c>
      <c r="AM145" s="26" t="s">
        <v>333</v>
      </c>
      <c r="AU145" s="26">
        <f t="shared" si="14"/>
        <v>80</v>
      </c>
      <c r="AV145" s="26">
        <f t="shared" si="12"/>
        <v>0</v>
      </c>
      <c r="AW145" s="6">
        <f t="shared" si="13"/>
        <v>36</v>
      </c>
      <c r="AX145" s="26">
        <f t="shared" si="15"/>
        <v>0</v>
      </c>
      <c r="AY145" s="26">
        <f t="shared" si="16"/>
        <v>44</v>
      </c>
      <c r="AZ145" s="29">
        <f t="shared" si="17"/>
        <v>0</v>
      </c>
    </row>
    <row r="146" spans="1:52" ht="15">
      <c r="A146" s="32" t="s">
        <v>427</v>
      </c>
      <c r="B146" s="33" t="s">
        <v>3</v>
      </c>
      <c r="C146" s="26"/>
      <c r="E146" s="26"/>
      <c r="G146" s="26"/>
      <c r="I146" s="26"/>
      <c r="K146" s="26"/>
      <c r="M146" s="31" t="s">
        <v>7</v>
      </c>
      <c r="O146" s="31"/>
      <c r="Q146" s="31"/>
      <c r="S146" s="31"/>
      <c r="U146" s="31"/>
      <c r="W146" s="31"/>
      <c r="Y146" s="31"/>
      <c r="AA146" s="31"/>
      <c r="AC146" s="27">
        <v>53</v>
      </c>
      <c r="AE146" s="27"/>
      <c r="AG146" s="27"/>
      <c r="AI146" s="27"/>
      <c r="AK146" s="27"/>
      <c r="AM146" s="27"/>
      <c r="AO146" s="27"/>
      <c r="AQ146" s="27"/>
      <c r="AS146" s="27"/>
      <c r="AU146" s="26">
        <f t="shared" si="14"/>
        <v>0</v>
      </c>
      <c r="AV146" s="26">
        <f t="shared" si="12"/>
        <v>0</v>
      </c>
      <c r="AW146" s="6">
        <f t="shared" si="13"/>
        <v>0</v>
      </c>
      <c r="AX146" s="26">
        <f t="shared" si="15"/>
        <v>0</v>
      </c>
      <c r="AY146" s="26">
        <f t="shared" si="16"/>
        <v>0</v>
      </c>
      <c r="AZ146" s="29">
        <f t="shared" si="17"/>
        <v>0</v>
      </c>
    </row>
    <row r="147" spans="1:52" ht="15">
      <c r="A147" s="23" t="s">
        <v>413</v>
      </c>
      <c r="B147" s="33" t="s">
        <v>3</v>
      </c>
      <c r="C147" s="26"/>
      <c r="E147" s="26"/>
      <c r="G147" s="26"/>
      <c r="K147" s="26">
        <v>12</v>
      </c>
      <c r="L147" s="5">
        <v>22</v>
      </c>
      <c r="M147" s="31" t="s">
        <v>7</v>
      </c>
      <c r="O147" s="31"/>
      <c r="Q147" s="31"/>
      <c r="S147" s="31"/>
      <c r="U147" s="31"/>
      <c r="W147" s="31"/>
      <c r="Y147" s="31"/>
      <c r="AA147" s="31"/>
      <c r="AC147" s="26">
        <v>15</v>
      </c>
      <c r="AD147" s="25">
        <v>16</v>
      </c>
      <c r="AU147" s="26">
        <f t="shared" si="14"/>
        <v>38</v>
      </c>
      <c r="AV147" s="26">
        <f t="shared" si="12"/>
        <v>0</v>
      </c>
      <c r="AW147" s="6">
        <f t="shared" si="13"/>
        <v>38</v>
      </c>
      <c r="AX147" s="26">
        <f t="shared" si="15"/>
        <v>0</v>
      </c>
      <c r="AY147" s="26">
        <f t="shared" si="16"/>
        <v>0</v>
      </c>
      <c r="AZ147" s="29">
        <f t="shared" si="17"/>
        <v>0</v>
      </c>
    </row>
    <row r="148" spans="1:52" ht="15">
      <c r="A148" s="23" t="s">
        <v>293</v>
      </c>
      <c r="B148" s="22" t="s">
        <v>8</v>
      </c>
      <c r="C148" s="26"/>
      <c r="E148" s="31">
        <v>57</v>
      </c>
      <c r="G148" s="31">
        <v>48</v>
      </c>
      <c r="I148" s="31" t="s">
        <v>333</v>
      </c>
      <c r="K148" s="31">
        <v>51</v>
      </c>
      <c r="M148" s="31"/>
      <c r="O148" s="31"/>
      <c r="Q148" s="31"/>
      <c r="S148" s="27">
        <v>59</v>
      </c>
      <c r="U148" s="27"/>
      <c r="W148" s="27"/>
      <c r="Y148" s="27"/>
      <c r="AA148" s="27"/>
      <c r="AC148" s="27"/>
      <c r="AE148" s="27"/>
      <c r="AG148" s="27"/>
      <c r="AI148" s="27"/>
      <c r="AK148" s="27"/>
      <c r="AM148" s="27"/>
      <c r="AO148" s="27"/>
      <c r="AQ148" s="27"/>
      <c r="AS148" s="27"/>
      <c r="AU148" s="26">
        <f t="shared" si="14"/>
        <v>0</v>
      </c>
      <c r="AV148" s="26">
        <f t="shared" si="12"/>
        <v>0</v>
      </c>
      <c r="AW148" s="6">
        <f t="shared" si="13"/>
        <v>0</v>
      </c>
      <c r="AX148" s="26">
        <f t="shared" si="15"/>
        <v>0</v>
      </c>
      <c r="AY148" s="26">
        <f t="shared" si="16"/>
        <v>0</v>
      </c>
      <c r="AZ148" s="29">
        <f t="shared" si="17"/>
        <v>0</v>
      </c>
    </row>
    <row r="149" spans="1:52" ht="15">
      <c r="A149" s="23" t="s">
        <v>294</v>
      </c>
      <c r="B149" s="22" t="s">
        <v>9</v>
      </c>
      <c r="E149" s="26">
        <v>13</v>
      </c>
      <c r="F149" s="5">
        <v>20</v>
      </c>
      <c r="G149" s="28">
        <v>15</v>
      </c>
      <c r="H149" s="5">
        <v>16</v>
      </c>
      <c r="I149" s="28">
        <v>19</v>
      </c>
      <c r="J149" s="5">
        <v>12</v>
      </c>
      <c r="K149" s="31">
        <v>53</v>
      </c>
      <c r="M149" s="31"/>
      <c r="O149" s="31"/>
      <c r="Q149" s="26">
        <v>15</v>
      </c>
      <c r="R149" s="15">
        <v>16</v>
      </c>
      <c r="S149" s="26">
        <v>8</v>
      </c>
      <c r="T149" s="15">
        <v>32</v>
      </c>
      <c r="U149" s="26"/>
      <c r="W149" s="26">
        <v>13</v>
      </c>
      <c r="X149" s="25">
        <v>20</v>
      </c>
      <c r="AI149" s="26">
        <v>23</v>
      </c>
      <c r="AJ149" s="25">
        <v>8</v>
      </c>
      <c r="AM149" s="26">
        <v>29</v>
      </c>
      <c r="AN149" s="25">
        <v>2</v>
      </c>
      <c r="AU149" s="26">
        <f t="shared" si="14"/>
        <v>126</v>
      </c>
      <c r="AV149" s="26">
        <f t="shared" si="12"/>
        <v>0</v>
      </c>
      <c r="AW149" s="6">
        <f t="shared" si="13"/>
        <v>0</v>
      </c>
      <c r="AX149" s="26">
        <f t="shared" si="15"/>
        <v>46</v>
      </c>
      <c r="AY149" s="26">
        <f t="shared" si="16"/>
        <v>80</v>
      </c>
      <c r="AZ149" s="29">
        <f t="shared" si="17"/>
        <v>0</v>
      </c>
    </row>
    <row r="150" spans="1:52" ht="15">
      <c r="A150" s="30" t="s">
        <v>553</v>
      </c>
      <c r="B150" s="23" t="s">
        <v>3</v>
      </c>
      <c r="C150" s="26"/>
      <c r="G150" s="26"/>
      <c r="I150" s="26"/>
      <c r="K150" s="26"/>
      <c r="M150" s="26"/>
      <c r="O150" s="26"/>
      <c r="Q150" s="26"/>
      <c r="S150" s="26"/>
      <c r="U150" s="26"/>
      <c r="AE150" s="27" t="s">
        <v>7</v>
      </c>
      <c r="AG150" s="27"/>
      <c r="AI150" s="27"/>
      <c r="AK150" s="27"/>
      <c r="AM150" s="27"/>
      <c r="AO150" s="27"/>
      <c r="AQ150" s="27"/>
      <c r="AS150" s="27"/>
      <c r="AU150" s="26">
        <f t="shared" si="14"/>
        <v>0</v>
      </c>
      <c r="AV150" s="26">
        <f t="shared" si="12"/>
        <v>0</v>
      </c>
      <c r="AW150" s="6">
        <f t="shared" si="13"/>
        <v>0</v>
      </c>
      <c r="AX150" s="26">
        <f t="shared" si="15"/>
        <v>0</v>
      </c>
      <c r="AY150" s="26">
        <f t="shared" si="16"/>
        <v>0</v>
      </c>
      <c r="AZ150" s="29">
        <f t="shared" si="17"/>
        <v>0</v>
      </c>
    </row>
    <row r="151" spans="1:52" ht="15">
      <c r="A151" s="33" t="s">
        <v>208</v>
      </c>
      <c r="B151" s="22" t="s">
        <v>18</v>
      </c>
      <c r="C151" s="31" t="s">
        <v>250</v>
      </c>
      <c r="G151" s="26"/>
      <c r="I151" s="26"/>
      <c r="K151" s="6" t="s">
        <v>19</v>
      </c>
      <c r="M151" s="26">
        <v>26</v>
      </c>
      <c r="N151" s="5">
        <v>5</v>
      </c>
      <c r="O151" s="26">
        <v>23</v>
      </c>
      <c r="P151" s="5">
        <v>8</v>
      </c>
      <c r="Q151" s="26"/>
      <c r="S151" s="26"/>
      <c r="U151" s="27">
        <v>34</v>
      </c>
      <c r="W151" s="27"/>
      <c r="Y151" s="27"/>
      <c r="AA151" s="26">
        <v>22</v>
      </c>
      <c r="AB151" s="25">
        <v>9</v>
      </c>
      <c r="AC151" s="26">
        <v>24</v>
      </c>
      <c r="AD151" s="25">
        <v>7</v>
      </c>
      <c r="AE151" s="26" t="s">
        <v>19</v>
      </c>
      <c r="AK151" s="27" t="s">
        <v>7</v>
      </c>
      <c r="AM151" s="27"/>
      <c r="AO151" s="27"/>
      <c r="AQ151" s="27"/>
      <c r="AS151" s="27"/>
      <c r="AU151" s="26">
        <f t="shared" si="14"/>
        <v>29</v>
      </c>
      <c r="AV151" s="26">
        <f t="shared" si="12"/>
        <v>17</v>
      </c>
      <c r="AW151" s="6">
        <f t="shared" si="13"/>
        <v>12</v>
      </c>
      <c r="AX151" s="26">
        <f t="shared" si="15"/>
        <v>0</v>
      </c>
      <c r="AY151" s="26">
        <f t="shared" si="16"/>
        <v>0</v>
      </c>
      <c r="AZ151" s="29">
        <f t="shared" si="17"/>
        <v>0</v>
      </c>
    </row>
    <row r="152" spans="1:52" ht="15">
      <c r="A152" s="32" t="s">
        <v>246</v>
      </c>
      <c r="B152" s="22" t="s">
        <v>18</v>
      </c>
      <c r="C152" s="31">
        <v>44</v>
      </c>
      <c r="E152" s="26"/>
      <c r="G152" s="26"/>
      <c r="I152" s="26"/>
      <c r="K152" s="26"/>
      <c r="M152" s="26"/>
      <c r="O152" s="26"/>
      <c r="Q152" s="26"/>
      <c r="S152" s="26"/>
      <c r="U152" s="26"/>
      <c r="AU152" s="26">
        <f t="shared" si="14"/>
        <v>0</v>
      </c>
      <c r="AV152" s="26">
        <f t="shared" si="12"/>
        <v>0</v>
      </c>
      <c r="AW152" s="6">
        <f t="shared" si="13"/>
        <v>0</v>
      </c>
      <c r="AX152" s="26">
        <f t="shared" si="15"/>
        <v>0</v>
      </c>
      <c r="AY152" s="26">
        <f t="shared" si="16"/>
        <v>0</v>
      </c>
      <c r="AZ152" s="29">
        <f t="shared" si="17"/>
        <v>0</v>
      </c>
    </row>
    <row r="153" spans="1:52" ht="15">
      <c r="A153" s="30" t="s">
        <v>572</v>
      </c>
      <c r="B153" s="23" t="s">
        <v>10</v>
      </c>
      <c r="C153" s="26"/>
      <c r="E153" s="26"/>
      <c r="G153" s="26"/>
      <c r="I153" s="26"/>
      <c r="K153" s="26"/>
      <c r="M153" s="26"/>
      <c r="O153" s="26"/>
      <c r="Q153" s="26"/>
      <c r="S153" s="26"/>
      <c r="U153" s="26"/>
      <c r="AG153" s="28">
        <v>22</v>
      </c>
      <c r="AH153" s="25">
        <v>9</v>
      </c>
      <c r="AI153" s="27">
        <v>38</v>
      </c>
      <c r="AK153" s="27"/>
      <c r="AM153" s="27"/>
      <c r="AO153" s="27"/>
      <c r="AQ153" s="27"/>
      <c r="AS153" s="27"/>
      <c r="AU153" s="26">
        <f t="shared" si="14"/>
        <v>9</v>
      </c>
      <c r="AV153" s="26">
        <f t="shared" si="12"/>
        <v>0</v>
      </c>
      <c r="AW153" s="6">
        <f t="shared" si="13"/>
        <v>0</v>
      </c>
      <c r="AX153" s="26">
        <f t="shared" si="15"/>
        <v>0</v>
      </c>
      <c r="AY153" s="26">
        <f t="shared" si="16"/>
        <v>0</v>
      </c>
      <c r="AZ153" s="29">
        <f t="shared" si="17"/>
        <v>9</v>
      </c>
    </row>
    <row r="154" spans="1:52" ht="15">
      <c r="A154" s="23" t="s">
        <v>295</v>
      </c>
      <c r="B154" s="22" t="s">
        <v>10</v>
      </c>
      <c r="C154" s="26"/>
      <c r="E154" s="26">
        <v>29</v>
      </c>
      <c r="F154" s="5">
        <v>2</v>
      </c>
      <c r="G154" s="31">
        <v>36</v>
      </c>
      <c r="I154" s="31" t="s">
        <v>333</v>
      </c>
      <c r="K154" s="31"/>
      <c r="M154" s="31"/>
      <c r="O154" s="31"/>
      <c r="Q154" s="27">
        <v>31</v>
      </c>
      <c r="S154" s="27">
        <v>35</v>
      </c>
      <c r="U154" s="27"/>
      <c r="W154" s="26">
        <v>17</v>
      </c>
      <c r="X154" s="25">
        <v>14</v>
      </c>
      <c r="AG154" s="27" t="s">
        <v>7</v>
      </c>
      <c r="AI154" s="26">
        <v>25</v>
      </c>
      <c r="AJ154" s="25">
        <v>6</v>
      </c>
      <c r="AM154" s="26">
        <v>27</v>
      </c>
      <c r="AN154" s="25">
        <v>4</v>
      </c>
      <c r="AU154" s="26">
        <f t="shared" si="14"/>
        <v>26</v>
      </c>
      <c r="AV154" s="26">
        <f t="shared" si="12"/>
        <v>0</v>
      </c>
      <c r="AW154" s="6">
        <f t="shared" si="13"/>
        <v>0</v>
      </c>
      <c r="AX154" s="26">
        <f t="shared" si="15"/>
        <v>4</v>
      </c>
      <c r="AY154" s="26">
        <f t="shared" si="16"/>
        <v>22</v>
      </c>
      <c r="AZ154" s="29">
        <f t="shared" si="17"/>
        <v>0</v>
      </c>
    </row>
    <row r="155" spans="1:52" ht="15">
      <c r="A155" s="23" t="s">
        <v>296</v>
      </c>
      <c r="B155" s="22" t="s">
        <v>1</v>
      </c>
      <c r="C155" s="26"/>
      <c r="E155" s="31">
        <v>58</v>
      </c>
      <c r="G155" s="31">
        <v>55</v>
      </c>
      <c r="I155" s="31" t="s">
        <v>333</v>
      </c>
      <c r="K155" s="31"/>
      <c r="M155" s="31"/>
      <c r="O155" s="31"/>
      <c r="Q155" s="31"/>
      <c r="S155" s="27">
        <v>45</v>
      </c>
      <c r="U155" s="27"/>
      <c r="W155" s="27" t="s">
        <v>331</v>
      </c>
      <c r="Y155" s="27"/>
      <c r="AA155" s="27"/>
      <c r="AC155" s="27"/>
      <c r="AE155" s="27"/>
      <c r="AG155" s="27"/>
      <c r="AI155" s="27"/>
      <c r="AK155" s="27"/>
      <c r="AM155" s="27"/>
      <c r="AO155" s="27"/>
      <c r="AQ155" s="27"/>
      <c r="AS155" s="27"/>
      <c r="AU155" s="26">
        <f t="shared" si="14"/>
        <v>0</v>
      </c>
      <c r="AV155" s="26">
        <f t="shared" si="12"/>
        <v>0</v>
      </c>
      <c r="AW155" s="6">
        <f t="shared" si="13"/>
        <v>0</v>
      </c>
      <c r="AX155" s="26">
        <f t="shared" si="15"/>
        <v>0</v>
      </c>
      <c r="AY155" s="26">
        <f t="shared" si="16"/>
        <v>0</v>
      </c>
      <c r="AZ155" s="29">
        <f t="shared" si="17"/>
        <v>0</v>
      </c>
    </row>
    <row r="156" spans="1:52" ht="15">
      <c r="A156" s="23" t="s">
        <v>297</v>
      </c>
      <c r="B156" s="22" t="s">
        <v>10</v>
      </c>
      <c r="E156" s="31" t="s">
        <v>333</v>
      </c>
      <c r="G156" s="31">
        <v>60</v>
      </c>
      <c r="I156" s="31" t="s">
        <v>333</v>
      </c>
      <c r="K156" s="31"/>
      <c r="M156" s="31"/>
      <c r="O156" s="31"/>
      <c r="Q156" s="27">
        <v>43</v>
      </c>
      <c r="S156" s="27"/>
      <c r="U156" s="27"/>
      <c r="W156" s="26">
        <v>26</v>
      </c>
      <c r="X156" s="25">
        <v>5</v>
      </c>
      <c r="Y156" s="27"/>
      <c r="AA156" s="27"/>
      <c r="AC156" s="27"/>
      <c r="AE156" s="27"/>
      <c r="AG156" s="27" t="s">
        <v>7</v>
      </c>
      <c r="AI156" s="26">
        <v>26</v>
      </c>
      <c r="AJ156" s="25">
        <v>5</v>
      </c>
      <c r="AM156" s="26">
        <v>23</v>
      </c>
      <c r="AN156" s="25">
        <v>8</v>
      </c>
      <c r="AU156" s="26">
        <f t="shared" si="14"/>
        <v>18</v>
      </c>
      <c r="AV156" s="26">
        <f t="shared" si="12"/>
        <v>0</v>
      </c>
      <c r="AW156" s="6">
        <f t="shared" si="13"/>
        <v>0</v>
      </c>
      <c r="AX156" s="26">
        <f t="shared" si="15"/>
        <v>8</v>
      </c>
      <c r="AY156" s="26">
        <f t="shared" si="16"/>
        <v>10</v>
      </c>
      <c r="AZ156" s="29">
        <f t="shared" si="17"/>
        <v>0</v>
      </c>
    </row>
    <row r="157" spans="1:52" ht="15">
      <c r="A157" s="33" t="s">
        <v>463</v>
      </c>
      <c r="B157" s="22" t="s">
        <v>10</v>
      </c>
      <c r="E157" s="26"/>
      <c r="G157" s="26"/>
      <c r="I157" s="26"/>
      <c r="K157" s="26"/>
      <c r="M157" s="26"/>
      <c r="O157" s="26"/>
      <c r="Q157" s="26"/>
      <c r="S157" s="26"/>
      <c r="U157" s="27" t="s">
        <v>7</v>
      </c>
      <c r="W157" s="27"/>
      <c r="Y157" s="27"/>
      <c r="AA157" s="27"/>
      <c r="AC157" s="27"/>
      <c r="AE157" s="27"/>
      <c r="AG157" s="27"/>
      <c r="AI157" s="27"/>
      <c r="AK157" s="27"/>
      <c r="AM157" s="27"/>
      <c r="AO157" s="27"/>
      <c r="AQ157" s="27"/>
      <c r="AS157" s="27"/>
      <c r="AU157" s="26">
        <f t="shared" si="14"/>
        <v>0</v>
      </c>
      <c r="AV157" s="26">
        <f t="shared" si="12"/>
        <v>0</v>
      </c>
      <c r="AW157" s="6">
        <f t="shared" si="13"/>
        <v>0</v>
      </c>
      <c r="AX157" s="26">
        <f t="shared" si="15"/>
        <v>0</v>
      </c>
      <c r="AY157" s="26">
        <f t="shared" si="16"/>
        <v>0</v>
      </c>
      <c r="AZ157" s="29">
        <f t="shared" si="17"/>
        <v>0</v>
      </c>
    </row>
    <row r="158" spans="1:52" ht="15">
      <c r="A158" s="23" t="s">
        <v>298</v>
      </c>
      <c r="B158" s="22" t="s">
        <v>14</v>
      </c>
      <c r="C158" s="26"/>
      <c r="E158" s="31" t="s">
        <v>333</v>
      </c>
      <c r="G158" s="26"/>
      <c r="I158" s="31">
        <v>42</v>
      </c>
      <c r="K158" s="31"/>
      <c r="M158" s="31"/>
      <c r="O158" s="31"/>
      <c r="Q158" s="31"/>
      <c r="S158" s="27">
        <v>57</v>
      </c>
      <c r="U158" s="27"/>
      <c r="W158" s="27">
        <v>34</v>
      </c>
      <c r="Y158" s="27"/>
      <c r="AA158" s="27"/>
      <c r="AC158" s="27"/>
      <c r="AE158" s="27"/>
      <c r="AG158" s="27"/>
      <c r="AI158" s="27">
        <v>39</v>
      </c>
      <c r="AK158" s="27"/>
      <c r="AM158" s="27"/>
      <c r="AO158" s="27"/>
      <c r="AQ158" s="27"/>
      <c r="AS158" s="27"/>
      <c r="AU158" s="26">
        <f t="shared" si="14"/>
        <v>0</v>
      </c>
      <c r="AV158" s="26">
        <f t="shared" si="12"/>
        <v>0</v>
      </c>
      <c r="AW158" s="6">
        <f t="shared" si="13"/>
        <v>0</v>
      </c>
      <c r="AX158" s="26">
        <f t="shared" si="15"/>
        <v>0</v>
      </c>
      <c r="AY158" s="26">
        <f t="shared" si="16"/>
        <v>0</v>
      </c>
      <c r="AZ158" s="29">
        <f t="shared" si="17"/>
        <v>0</v>
      </c>
    </row>
    <row r="159" spans="1:52" ht="15">
      <c r="A159" s="30" t="s">
        <v>531</v>
      </c>
      <c r="B159" s="23" t="s">
        <v>3</v>
      </c>
      <c r="C159" s="26"/>
      <c r="G159" s="26"/>
      <c r="I159" s="26"/>
      <c r="K159" s="26"/>
      <c r="M159" s="26"/>
      <c r="O159" s="26"/>
      <c r="Q159" s="26"/>
      <c r="S159" s="26"/>
      <c r="U159" s="26"/>
      <c r="AA159" s="27">
        <v>59</v>
      </c>
      <c r="AC159" s="27"/>
      <c r="AE159" s="27" t="s">
        <v>7</v>
      </c>
      <c r="AG159" s="27"/>
      <c r="AI159" s="27"/>
      <c r="AK159" s="27"/>
      <c r="AM159" s="27"/>
      <c r="AO159" s="27"/>
      <c r="AQ159" s="27"/>
      <c r="AS159" s="27"/>
      <c r="AU159" s="26">
        <f t="shared" si="14"/>
        <v>0</v>
      </c>
      <c r="AV159" s="26">
        <f t="shared" si="12"/>
        <v>0</v>
      </c>
      <c r="AW159" s="6">
        <f t="shared" si="13"/>
        <v>0</v>
      </c>
      <c r="AX159" s="26">
        <f t="shared" si="15"/>
        <v>0</v>
      </c>
      <c r="AY159" s="26">
        <f t="shared" si="16"/>
        <v>0</v>
      </c>
      <c r="AZ159" s="29">
        <f t="shared" si="17"/>
        <v>0</v>
      </c>
    </row>
    <row r="160" spans="1:52" ht="15">
      <c r="A160" s="33" t="s">
        <v>225</v>
      </c>
      <c r="B160" s="22" t="s">
        <v>1</v>
      </c>
      <c r="C160" s="31" t="s">
        <v>7</v>
      </c>
      <c r="E160" s="26"/>
      <c r="G160" s="26"/>
      <c r="I160" s="26"/>
      <c r="K160" s="26"/>
      <c r="M160" s="31" t="s">
        <v>7</v>
      </c>
      <c r="O160" s="27" t="s">
        <v>7</v>
      </c>
      <c r="Q160" s="27"/>
      <c r="S160" s="27"/>
      <c r="U160" s="27">
        <v>31</v>
      </c>
      <c r="W160" s="27"/>
      <c r="Y160" s="27"/>
      <c r="AA160" s="27">
        <v>38</v>
      </c>
      <c r="AC160" s="27">
        <v>34</v>
      </c>
      <c r="AE160" s="27">
        <v>40</v>
      </c>
      <c r="AG160" s="27"/>
      <c r="AI160" s="27"/>
      <c r="AK160" s="27"/>
      <c r="AM160" s="27"/>
      <c r="AO160" s="27"/>
      <c r="AQ160" s="27"/>
      <c r="AS160" s="27"/>
      <c r="AU160" s="26">
        <f t="shared" si="14"/>
        <v>0</v>
      </c>
      <c r="AV160" s="26">
        <f t="shared" si="12"/>
        <v>0</v>
      </c>
      <c r="AW160" s="6">
        <f t="shared" si="13"/>
        <v>0</v>
      </c>
      <c r="AX160" s="26">
        <f t="shared" si="15"/>
        <v>0</v>
      </c>
      <c r="AY160" s="26">
        <f t="shared" si="16"/>
        <v>0</v>
      </c>
      <c r="AZ160" s="29">
        <f t="shared" si="17"/>
        <v>0</v>
      </c>
    </row>
    <row r="161" spans="1:52" ht="15">
      <c r="A161" s="33" t="s">
        <v>436</v>
      </c>
      <c r="B161" s="33" t="s">
        <v>1</v>
      </c>
      <c r="C161" s="26"/>
      <c r="G161" s="26"/>
      <c r="I161" s="26"/>
      <c r="M161" s="26"/>
      <c r="O161" s="27" t="s">
        <v>7</v>
      </c>
      <c r="Q161" s="27"/>
      <c r="S161" s="27"/>
      <c r="U161" s="27" t="s">
        <v>7</v>
      </c>
      <c r="W161" s="27"/>
      <c r="Y161" s="27"/>
      <c r="AA161" s="27" t="s">
        <v>7</v>
      </c>
      <c r="AC161" s="27"/>
      <c r="AE161" s="27" t="s">
        <v>7</v>
      </c>
      <c r="AG161" s="27"/>
      <c r="AI161" s="27"/>
      <c r="AK161" s="27"/>
      <c r="AM161" s="27"/>
      <c r="AO161" s="27"/>
      <c r="AQ161" s="27"/>
      <c r="AS161" s="27"/>
      <c r="AU161" s="26">
        <f t="shared" si="14"/>
        <v>0</v>
      </c>
      <c r="AV161" s="26">
        <f t="shared" si="12"/>
        <v>0</v>
      </c>
      <c r="AW161" s="6">
        <f t="shared" si="13"/>
        <v>0</v>
      </c>
      <c r="AX161" s="26">
        <f t="shared" si="15"/>
        <v>0</v>
      </c>
      <c r="AY161" s="26">
        <f t="shared" si="16"/>
        <v>0</v>
      </c>
      <c r="AZ161" s="29">
        <f t="shared" si="17"/>
        <v>0</v>
      </c>
    </row>
    <row r="162" spans="1:52" ht="15">
      <c r="A162" s="33" t="s">
        <v>437</v>
      </c>
      <c r="B162" s="33" t="s">
        <v>10</v>
      </c>
      <c r="C162" s="26"/>
      <c r="E162" s="26"/>
      <c r="G162" s="26"/>
      <c r="I162" s="26"/>
      <c r="K162" s="26"/>
      <c r="M162" s="26"/>
      <c r="O162" s="27" t="s">
        <v>7</v>
      </c>
      <c r="Q162" s="27"/>
      <c r="S162" s="27"/>
      <c r="U162" s="27"/>
      <c r="W162" s="27">
        <v>39</v>
      </c>
      <c r="Y162" s="27"/>
      <c r="AA162" s="27"/>
      <c r="AC162" s="27"/>
      <c r="AE162" s="27"/>
      <c r="AG162" s="27" t="s">
        <v>7</v>
      </c>
      <c r="AI162" s="27"/>
      <c r="AK162" s="27"/>
      <c r="AM162" s="27"/>
      <c r="AO162" s="27"/>
      <c r="AQ162" s="27"/>
      <c r="AS162" s="27"/>
      <c r="AU162" s="26">
        <f t="shared" si="14"/>
        <v>0</v>
      </c>
      <c r="AV162" s="26">
        <f t="shared" si="12"/>
        <v>0</v>
      </c>
      <c r="AW162" s="6">
        <f t="shared" si="13"/>
        <v>0</v>
      </c>
      <c r="AX162" s="26">
        <f t="shared" si="15"/>
        <v>0</v>
      </c>
      <c r="AY162" s="26">
        <f t="shared" si="16"/>
        <v>0</v>
      </c>
      <c r="AZ162" s="29">
        <f t="shared" si="17"/>
        <v>0</v>
      </c>
    </row>
    <row r="163" spans="1:52" ht="15">
      <c r="A163" s="32" t="s">
        <v>429</v>
      </c>
      <c r="B163" s="33" t="s">
        <v>8</v>
      </c>
      <c r="C163" s="26"/>
      <c r="E163" s="26"/>
      <c r="G163" s="26"/>
      <c r="I163" s="26"/>
      <c r="K163" s="26"/>
      <c r="M163" s="31" t="s">
        <v>7</v>
      </c>
      <c r="O163" s="31"/>
      <c r="Q163" s="31"/>
      <c r="S163" s="31"/>
      <c r="U163" s="27" t="s">
        <v>7</v>
      </c>
      <c r="W163" s="27"/>
      <c r="Y163" s="27"/>
      <c r="AA163" s="27"/>
      <c r="AC163" s="27">
        <v>43</v>
      </c>
      <c r="AE163" s="27"/>
      <c r="AG163" s="27"/>
      <c r="AI163" s="27"/>
      <c r="AK163" s="27"/>
      <c r="AM163" s="27"/>
      <c r="AO163" s="27"/>
      <c r="AQ163" s="27"/>
      <c r="AS163" s="27"/>
      <c r="AU163" s="26">
        <f t="shared" si="14"/>
        <v>0</v>
      </c>
      <c r="AV163" s="26">
        <f t="shared" si="12"/>
        <v>0</v>
      </c>
      <c r="AW163" s="6">
        <f t="shared" si="13"/>
        <v>0</v>
      </c>
      <c r="AX163" s="26">
        <f t="shared" si="15"/>
        <v>0</v>
      </c>
      <c r="AY163" s="26">
        <f t="shared" si="16"/>
        <v>0</v>
      </c>
      <c r="AZ163" s="29">
        <f t="shared" si="17"/>
        <v>0</v>
      </c>
    </row>
    <row r="164" spans="1:52" ht="15">
      <c r="A164" s="33" t="s">
        <v>403</v>
      </c>
      <c r="B164" s="33" t="s">
        <v>10</v>
      </c>
      <c r="E164" s="26"/>
      <c r="G164" s="26"/>
      <c r="I164" s="26"/>
      <c r="K164" s="26">
        <v>20</v>
      </c>
      <c r="L164" s="5">
        <v>11</v>
      </c>
      <c r="M164" s="31">
        <v>37</v>
      </c>
      <c r="O164" s="31"/>
      <c r="Q164" s="31"/>
      <c r="S164" s="31"/>
      <c r="U164" s="26">
        <v>14</v>
      </c>
      <c r="V164" s="15">
        <v>18</v>
      </c>
      <c r="AC164" s="26">
        <v>26</v>
      </c>
      <c r="AD164" s="25">
        <v>5</v>
      </c>
      <c r="AU164" s="26">
        <f t="shared" si="14"/>
        <v>34</v>
      </c>
      <c r="AV164" s="26">
        <f t="shared" si="12"/>
        <v>0</v>
      </c>
      <c r="AW164" s="6">
        <f t="shared" si="13"/>
        <v>34</v>
      </c>
      <c r="AX164" s="26">
        <f t="shared" si="15"/>
        <v>0</v>
      </c>
      <c r="AY164" s="26">
        <f t="shared" si="16"/>
        <v>0</v>
      </c>
      <c r="AZ164" s="29">
        <f t="shared" si="17"/>
        <v>0</v>
      </c>
    </row>
    <row r="165" spans="1:52" ht="15">
      <c r="A165" s="23" t="s">
        <v>299</v>
      </c>
      <c r="B165" s="22" t="s">
        <v>1</v>
      </c>
      <c r="C165" s="26"/>
      <c r="E165" s="31">
        <v>32</v>
      </c>
      <c r="G165" s="26"/>
      <c r="I165" s="31" t="s">
        <v>333</v>
      </c>
      <c r="K165" s="31"/>
      <c r="M165" s="31"/>
      <c r="O165" s="31"/>
      <c r="Q165" s="31"/>
      <c r="S165" s="27" t="s">
        <v>333</v>
      </c>
      <c r="U165" s="27"/>
      <c r="W165" s="27"/>
      <c r="Y165" s="27"/>
      <c r="AA165" s="27"/>
      <c r="AC165" s="27"/>
      <c r="AE165" s="27"/>
      <c r="AG165" s="24" t="s">
        <v>250</v>
      </c>
      <c r="AI165" s="27">
        <v>41</v>
      </c>
      <c r="AK165" s="27"/>
      <c r="AM165" s="27">
        <v>37</v>
      </c>
      <c r="AO165" s="27"/>
      <c r="AQ165" s="27"/>
      <c r="AS165" s="27"/>
      <c r="AU165" s="26">
        <f t="shared" si="14"/>
        <v>0</v>
      </c>
      <c r="AV165" s="26">
        <f t="shared" si="12"/>
        <v>0</v>
      </c>
      <c r="AW165" s="6">
        <f t="shared" si="13"/>
        <v>0</v>
      </c>
      <c r="AX165" s="26">
        <f t="shared" si="15"/>
        <v>0</v>
      </c>
      <c r="AY165" s="26">
        <f t="shared" si="16"/>
        <v>0</v>
      </c>
      <c r="AZ165" s="29">
        <f t="shared" si="17"/>
        <v>0</v>
      </c>
    </row>
    <row r="166" spans="1:52" ht="15">
      <c r="A166" s="33" t="s">
        <v>179</v>
      </c>
      <c r="B166" s="22" t="s">
        <v>5</v>
      </c>
      <c r="C166" s="26">
        <v>5</v>
      </c>
      <c r="D166" s="5">
        <v>45</v>
      </c>
      <c r="K166" s="26"/>
      <c r="M166" s="26"/>
      <c r="O166" s="27" t="s">
        <v>7</v>
      </c>
      <c r="Q166" s="27"/>
      <c r="S166" s="27"/>
      <c r="U166" s="27"/>
      <c r="W166" s="27"/>
      <c r="Y166" s="27"/>
      <c r="AA166" s="26">
        <v>18</v>
      </c>
      <c r="AB166" s="25">
        <v>13</v>
      </c>
      <c r="AE166" s="26">
        <v>14</v>
      </c>
      <c r="AF166" s="25">
        <v>18</v>
      </c>
      <c r="AK166" s="26" t="s">
        <v>561</v>
      </c>
      <c r="AU166" s="26">
        <f t="shared" si="14"/>
        <v>76</v>
      </c>
      <c r="AV166" s="26">
        <f t="shared" si="12"/>
        <v>76</v>
      </c>
      <c r="AW166" s="6">
        <f t="shared" si="13"/>
        <v>0</v>
      </c>
      <c r="AX166" s="26">
        <f t="shared" si="15"/>
        <v>0</v>
      </c>
      <c r="AY166" s="26">
        <f t="shared" si="16"/>
        <v>0</v>
      </c>
      <c r="AZ166" s="29">
        <f t="shared" si="17"/>
        <v>0</v>
      </c>
    </row>
    <row r="167" spans="1:52" ht="15">
      <c r="A167" s="30" t="s">
        <v>466</v>
      </c>
      <c r="B167" s="22" t="s">
        <v>168</v>
      </c>
      <c r="C167" s="26"/>
      <c r="G167" s="26"/>
      <c r="I167" s="26"/>
      <c r="K167" s="26"/>
      <c r="M167" s="26"/>
      <c r="O167" s="26"/>
      <c r="Q167" s="26"/>
      <c r="S167" s="26"/>
      <c r="U167" s="27">
        <v>53</v>
      </c>
      <c r="W167" s="27"/>
      <c r="Y167" s="27"/>
      <c r="AA167" s="27"/>
      <c r="AC167" s="27">
        <v>54</v>
      </c>
      <c r="AE167" s="27" t="s">
        <v>7</v>
      </c>
      <c r="AG167" s="27"/>
      <c r="AI167" s="27"/>
      <c r="AK167" s="27"/>
      <c r="AM167" s="27"/>
      <c r="AO167" s="27"/>
      <c r="AQ167" s="27"/>
      <c r="AS167" s="27"/>
      <c r="AU167" s="26">
        <f t="shared" si="14"/>
        <v>0</v>
      </c>
      <c r="AV167" s="26">
        <f t="shared" si="12"/>
        <v>0</v>
      </c>
      <c r="AW167" s="6">
        <f t="shared" si="13"/>
        <v>0</v>
      </c>
      <c r="AX167" s="26">
        <f t="shared" si="15"/>
        <v>0</v>
      </c>
      <c r="AY167" s="26">
        <f t="shared" si="16"/>
        <v>0</v>
      </c>
      <c r="AZ167" s="29">
        <f t="shared" si="17"/>
        <v>0</v>
      </c>
    </row>
    <row r="168" spans="1:52" ht="15">
      <c r="A168" s="23" t="s">
        <v>300</v>
      </c>
      <c r="B168" s="22" t="s">
        <v>5</v>
      </c>
      <c r="E168" s="26">
        <v>25</v>
      </c>
      <c r="F168" s="5">
        <v>6</v>
      </c>
      <c r="G168" s="28">
        <v>21</v>
      </c>
      <c r="H168" s="5">
        <v>10</v>
      </c>
      <c r="I168" s="31">
        <v>43</v>
      </c>
      <c r="K168" s="31"/>
      <c r="M168" s="31"/>
      <c r="O168" s="31"/>
      <c r="Q168" s="27" t="s">
        <v>333</v>
      </c>
      <c r="S168" s="26">
        <v>25</v>
      </c>
      <c r="T168" s="15">
        <v>6</v>
      </c>
      <c r="U168" s="26"/>
      <c r="W168" s="27">
        <v>32</v>
      </c>
      <c r="AG168" s="28">
        <v>20</v>
      </c>
      <c r="AH168" s="25">
        <v>11</v>
      </c>
      <c r="AI168" s="26">
        <v>22</v>
      </c>
      <c r="AJ168" s="25">
        <v>9</v>
      </c>
      <c r="AM168" s="26">
        <v>26</v>
      </c>
      <c r="AN168" s="25">
        <v>5</v>
      </c>
      <c r="AU168" s="26">
        <f t="shared" si="14"/>
        <v>47</v>
      </c>
      <c r="AV168" s="26">
        <f t="shared" si="12"/>
        <v>0</v>
      </c>
      <c r="AW168" s="6">
        <f t="shared" si="13"/>
        <v>0</v>
      </c>
      <c r="AX168" s="26">
        <f t="shared" si="15"/>
        <v>15</v>
      </c>
      <c r="AY168" s="26">
        <f t="shared" si="16"/>
        <v>21</v>
      </c>
      <c r="AZ168" s="29">
        <f t="shared" si="17"/>
        <v>11</v>
      </c>
    </row>
    <row r="169" spans="1:52" ht="15">
      <c r="A169" s="33" t="s">
        <v>174</v>
      </c>
      <c r="B169" s="22" t="s">
        <v>5</v>
      </c>
      <c r="C169" s="31" t="s">
        <v>7</v>
      </c>
      <c r="E169" s="26">
        <v>22</v>
      </c>
      <c r="F169" s="5">
        <v>9</v>
      </c>
      <c r="G169" s="28">
        <v>8</v>
      </c>
      <c r="H169" s="5">
        <v>32</v>
      </c>
      <c r="I169" s="28">
        <v>12</v>
      </c>
      <c r="J169" s="5">
        <v>22</v>
      </c>
      <c r="K169" s="31" t="s">
        <v>354</v>
      </c>
      <c r="M169" s="26">
        <v>5</v>
      </c>
      <c r="N169" s="5">
        <v>45</v>
      </c>
      <c r="O169" s="26">
        <v>2</v>
      </c>
      <c r="P169" s="5">
        <v>80</v>
      </c>
      <c r="Q169" s="26">
        <v>4</v>
      </c>
      <c r="R169" s="15">
        <v>50</v>
      </c>
      <c r="S169" s="26"/>
      <c r="U169" s="27" t="s">
        <v>7</v>
      </c>
      <c r="W169" s="27"/>
      <c r="Y169" s="26">
        <v>5</v>
      </c>
      <c r="Z169" s="25">
        <v>30</v>
      </c>
      <c r="AA169" s="26">
        <v>10</v>
      </c>
      <c r="AB169" s="25">
        <v>26</v>
      </c>
      <c r="AC169" s="26">
        <v>4</v>
      </c>
      <c r="AD169" s="25">
        <v>50</v>
      </c>
      <c r="AE169" s="27" t="s">
        <v>7</v>
      </c>
      <c r="AG169" s="28">
        <v>5</v>
      </c>
      <c r="AH169" s="25">
        <v>45</v>
      </c>
      <c r="AI169" s="28"/>
      <c r="AK169" s="26">
        <v>5</v>
      </c>
      <c r="AL169" s="25">
        <v>45</v>
      </c>
      <c r="AM169" s="26" t="s">
        <v>333</v>
      </c>
      <c r="AU169" s="26">
        <f t="shared" si="14"/>
        <v>434</v>
      </c>
      <c r="AV169" s="26">
        <f t="shared" si="12"/>
        <v>151</v>
      </c>
      <c r="AW169" s="6">
        <f t="shared" si="13"/>
        <v>95</v>
      </c>
      <c r="AX169" s="26">
        <f t="shared" si="15"/>
        <v>104</v>
      </c>
      <c r="AY169" s="26">
        <f t="shared" si="16"/>
        <v>9</v>
      </c>
      <c r="AZ169" s="29">
        <f t="shared" si="17"/>
        <v>45</v>
      </c>
    </row>
    <row r="170" spans="1:52" ht="15">
      <c r="A170" s="33" t="s">
        <v>245</v>
      </c>
      <c r="B170" s="22" t="s">
        <v>18</v>
      </c>
      <c r="C170" s="31" t="s">
        <v>7</v>
      </c>
      <c r="E170" s="26"/>
      <c r="G170" s="26"/>
      <c r="I170" s="26"/>
      <c r="K170" s="26"/>
      <c r="M170" s="26"/>
      <c r="O170" s="26"/>
      <c r="Q170" s="26"/>
      <c r="S170" s="26"/>
      <c r="U170" s="26"/>
      <c r="AU170" s="26">
        <f t="shared" si="14"/>
        <v>0</v>
      </c>
      <c r="AV170" s="26">
        <f t="shared" si="12"/>
        <v>0</v>
      </c>
      <c r="AW170" s="6">
        <f t="shared" si="13"/>
        <v>0</v>
      </c>
      <c r="AX170" s="26">
        <f t="shared" si="15"/>
        <v>0</v>
      </c>
      <c r="AY170" s="26">
        <f t="shared" si="16"/>
        <v>0</v>
      </c>
      <c r="AZ170" s="29">
        <f t="shared" si="17"/>
        <v>0</v>
      </c>
    </row>
    <row r="171" spans="1:52" ht="15">
      <c r="A171" s="33" t="s">
        <v>181</v>
      </c>
      <c r="B171" s="22" t="s">
        <v>10</v>
      </c>
      <c r="C171" s="31" t="s">
        <v>7</v>
      </c>
      <c r="E171" s="26"/>
      <c r="G171" s="27"/>
      <c r="I171" s="27"/>
      <c r="K171" s="27"/>
      <c r="M171" s="27"/>
      <c r="O171" s="27" t="s">
        <v>7</v>
      </c>
      <c r="Q171" s="27"/>
      <c r="S171" s="27"/>
      <c r="U171" s="27"/>
      <c r="W171" s="27"/>
      <c r="Y171" s="27"/>
      <c r="AA171" s="26">
        <v>4</v>
      </c>
      <c r="AB171" s="25">
        <v>50</v>
      </c>
      <c r="AE171" s="27" t="s">
        <v>7</v>
      </c>
      <c r="AG171" s="27"/>
      <c r="AI171" s="27"/>
      <c r="AK171" s="26">
        <v>12</v>
      </c>
      <c r="AL171" s="25">
        <v>22</v>
      </c>
      <c r="AU171" s="26">
        <f t="shared" si="14"/>
        <v>72</v>
      </c>
      <c r="AV171" s="26">
        <f t="shared" si="12"/>
        <v>72</v>
      </c>
      <c r="AW171" s="6">
        <f t="shared" si="13"/>
        <v>0</v>
      </c>
      <c r="AX171" s="26">
        <f t="shared" si="15"/>
        <v>0</v>
      </c>
      <c r="AY171" s="26">
        <f t="shared" si="16"/>
        <v>0</v>
      </c>
      <c r="AZ171" s="29">
        <f t="shared" si="17"/>
        <v>0</v>
      </c>
    </row>
    <row r="172" spans="1:52" ht="15">
      <c r="A172" s="33" t="s">
        <v>344</v>
      </c>
      <c r="B172" s="22" t="s">
        <v>5</v>
      </c>
      <c r="C172" s="26"/>
      <c r="E172" s="26"/>
      <c r="G172" s="28">
        <v>23</v>
      </c>
      <c r="H172" s="5">
        <v>8</v>
      </c>
      <c r="I172" s="28">
        <v>13</v>
      </c>
      <c r="J172" s="5">
        <v>20</v>
      </c>
      <c r="K172" s="31">
        <v>40</v>
      </c>
      <c r="M172" s="26">
        <v>16</v>
      </c>
      <c r="N172" s="5">
        <v>15</v>
      </c>
      <c r="O172" s="26"/>
      <c r="Q172" s="27" t="s">
        <v>333</v>
      </c>
      <c r="S172" s="27"/>
      <c r="U172" s="27">
        <v>50</v>
      </c>
      <c r="W172" s="27"/>
      <c r="Y172" s="27"/>
      <c r="AA172" s="27"/>
      <c r="AC172" s="26">
        <v>14</v>
      </c>
      <c r="AD172" s="25">
        <v>18</v>
      </c>
      <c r="AM172" s="26">
        <v>9</v>
      </c>
      <c r="AN172" s="25">
        <v>29</v>
      </c>
      <c r="AU172" s="26">
        <f t="shared" si="14"/>
        <v>90</v>
      </c>
      <c r="AV172" s="26">
        <f t="shared" si="12"/>
        <v>0</v>
      </c>
      <c r="AW172" s="6">
        <f t="shared" si="13"/>
        <v>33</v>
      </c>
      <c r="AX172" s="26">
        <f t="shared" si="15"/>
        <v>57</v>
      </c>
      <c r="AY172" s="26">
        <f t="shared" si="16"/>
        <v>0</v>
      </c>
      <c r="AZ172" s="29">
        <f t="shared" si="17"/>
        <v>0</v>
      </c>
    </row>
    <row r="173" spans="1:52" ht="15">
      <c r="A173" s="33" t="s">
        <v>402</v>
      </c>
      <c r="B173" s="33" t="s">
        <v>1</v>
      </c>
      <c r="G173" s="26"/>
      <c r="K173" s="6">
        <v>6</v>
      </c>
      <c r="L173" s="5">
        <v>40</v>
      </c>
      <c r="M173" s="6">
        <v>12</v>
      </c>
      <c r="N173" s="5">
        <v>22</v>
      </c>
      <c r="Q173" s="26"/>
      <c r="S173" s="26"/>
      <c r="U173" s="26">
        <v>2</v>
      </c>
      <c r="V173" s="15">
        <v>80</v>
      </c>
      <c r="AC173" s="26">
        <v>1</v>
      </c>
      <c r="AD173" s="25">
        <v>100</v>
      </c>
      <c r="AU173" s="26">
        <f t="shared" si="14"/>
        <v>242</v>
      </c>
      <c r="AV173" s="26">
        <f t="shared" si="12"/>
        <v>0</v>
      </c>
      <c r="AW173" s="6">
        <f t="shared" si="13"/>
        <v>242</v>
      </c>
      <c r="AX173" s="26">
        <f t="shared" si="15"/>
        <v>0</v>
      </c>
      <c r="AY173" s="26">
        <f t="shared" si="16"/>
        <v>0</v>
      </c>
      <c r="AZ173" s="29">
        <f t="shared" si="17"/>
        <v>0</v>
      </c>
    </row>
    <row r="174" spans="1:52" ht="15">
      <c r="A174" s="23" t="s">
        <v>533</v>
      </c>
      <c r="B174" s="23" t="s">
        <v>524</v>
      </c>
      <c r="C174" s="26"/>
      <c r="G174" s="26"/>
      <c r="M174" s="26"/>
      <c r="O174" s="26"/>
      <c r="Q174" s="26"/>
      <c r="S174" s="26"/>
      <c r="U174" s="26"/>
      <c r="AA174" s="27">
        <v>61</v>
      </c>
      <c r="AC174" s="27"/>
      <c r="AE174" s="27"/>
      <c r="AG174" s="27"/>
      <c r="AI174" s="27"/>
      <c r="AK174" s="27"/>
      <c r="AM174" s="27"/>
      <c r="AO174" s="27"/>
      <c r="AQ174" s="27"/>
      <c r="AS174" s="27"/>
      <c r="AU174" s="26">
        <f t="shared" si="14"/>
        <v>0</v>
      </c>
      <c r="AV174" s="26">
        <f t="shared" si="12"/>
        <v>0</v>
      </c>
      <c r="AW174" s="6">
        <f t="shared" si="13"/>
        <v>0</v>
      </c>
      <c r="AX174" s="26">
        <f t="shared" si="15"/>
        <v>0</v>
      </c>
      <c r="AY174" s="26">
        <f t="shared" si="16"/>
        <v>0</v>
      </c>
      <c r="AZ174" s="29">
        <f t="shared" si="17"/>
        <v>0</v>
      </c>
    </row>
    <row r="175" spans="1:52" ht="15">
      <c r="A175" s="33" t="s">
        <v>243</v>
      </c>
      <c r="B175" s="22" t="s">
        <v>18</v>
      </c>
      <c r="C175" s="31" t="s">
        <v>7</v>
      </c>
      <c r="E175" s="31">
        <v>52</v>
      </c>
      <c r="G175" s="31" t="s">
        <v>333</v>
      </c>
      <c r="I175" s="31" t="s">
        <v>333</v>
      </c>
      <c r="K175" s="31">
        <v>56</v>
      </c>
      <c r="M175" s="31"/>
      <c r="O175" s="31"/>
      <c r="Q175" s="31"/>
      <c r="S175" s="31"/>
      <c r="U175" s="31"/>
      <c r="W175" s="31"/>
      <c r="Y175" s="31"/>
      <c r="AA175" s="31"/>
      <c r="AC175" s="31"/>
      <c r="AE175" s="31"/>
      <c r="AG175" s="28">
        <v>17</v>
      </c>
      <c r="AH175" s="25">
        <v>14</v>
      </c>
      <c r="AI175" s="27">
        <v>36</v>
      </c>
      <c r="AK175" s="27"/>
      <c r="AM175" s="27"/>
      <c r="AO175" s="27"/>
      <c r="AQ175" s="27"/>
      <c r="AS175" s="27"/>
      <c r="AU175" s="26">
        <f t="shared" si="14"/>
        <v>14</v>
      </c>
      <c r="AV175" s="26">
        <f t="shared" si="12"/>
        <v>0</v>
      </c>
      <c r="AW175" s="6">
        <f t="shared" si="13"/>
        <v>0</v>
      </c>
      <c r="AX175" s="26">
        <f t="shared" si="15"/>
        <v>0</v>
      </c>
      <c r="AY175" s="26">
        <f t="shared" si="16"/>
        <v>0</v>
      </c>
      <c r="AZ175" s="29">
        <f t="shared" si="17"/>
        <v>14</v>
      </c>
    </row>
    <row r="176" spans="1:52" ht="15">
      <c r="A176" s="23" t="s">
        <v>409</v>
      </c>
      <c r="B176" s="33" t="s">
        <v>9</v>
      </c>
      <c r="E176" s="26"/>
      <c r="G176" s="26"/>
      <c r="I176" s="26"/>
      <c r="K176" s="26">
        <v>17</v>
      </c>
      <c r="L176" s="5">
        <v>14</v>
      </c>
      <c r="M176" s="31" t="s">
        <v>7</v>
      </c>
      <c r="O176" s="31"/>
      <c r="Q176" s="31"/>
      <c r="S176" s="31"/>
      <c r="U176" s="27">
        <v>41</v>
      </c>
      <c r="W176" s="27"/>
      <c r="Y176" s="27"/>
      <c r="AA176" s="27"/>
      <c r="AC176" s="27" t="s">
        <v>7</v>
      </c>
      <c r="AE176" s="27"/>
      <c r="AG176" s="27"/>
      <c r="AI176" s="27"/>
      <c r="AK176" s="27"/>
      <c r="AM176" s="27"/>
      <c r="AO176" s="27"/>
      <c r="AQ176" s="27"/>
      <c r="AS176" s="27"/>
      <c r="AU176" s="26">
        <f t="shared" si="14"/>
        <v>14</v>
      </c>
      <c r="AV176" s="26">
        <f t="shared" si="12"/>
        <v>0</v>
      </c>
      <c r="AW176" s="6">
        <f t="shared" si="13"/>
        <v>14</v>
      </c>
      <c r="AX176" s="26">
        <f t="shared" si="15"/>
        <v>0</v>
      </c>
      <c r="AY176" s="26">
        <f t="shared" si="16"/>
        <v>0</v>
      </c>
      <c r="AZ176" s="29">
        <f t="shared" si="17"/>
        <v>0</v>
      </c>
    </row>
    <row r="177" spans="1:52" ht="15">
      <c r="A177" s="33" t="s">
        <v>232</v>
      </c>
      <c r="B177" s="22" t="s">
        <v>110</v>
      </c>
      <c r="C177" s="31" t="s">
        <v>7</v>
      </c>
      <c r="E177" s="26"/>
      <c r="G177" s="26"/>
      <c r="I177" s="27"/>
      <c r="K177" s="27"/>
      <c r="M177" s="27"/>
      <c r="O177" s="27" t="s">
        <v>7</v>
      </c>
      <c r="Q177" s="27"/>
      <c r="S177" s="27"/>
      <c r="U177" s="27"/>
      <c r="W177" s="27"/>
      <c r="Y177" s="27"/>
      <c r="AA177" s="27">
        <v>47</v>
      </c>
      <c r="AC177" s="27">
        <v>58</v>
      </c>
      <c r="AE177" s="27">
        <v>38</v>
      </c>
      <c r="AG177" s="27"/>
      <c r="AI177" s="27"/>
      <c r="AK177" s="27">
        <v>46</v>
      </c>
      <c r="AM177" s="27"/>
      <c r="AO177" s="27"/>
      <c r="AQ177" s="27"/>
      <c r="AS177" s="27"/>
      <c r="AU177" s="26">
        <f t="shared" si="14"/>
        <v>0</v>
      </c>
      <c r="AV177" s="26">
        <f t="shared" si="12"/>
        <v>0</v>
      </c>
      <c r="AW177" s="6">
        <f t="shared" si="13"/>
        <v>0</v>
      </c>
      <c r="AX177" s="26">
        <f t="shared" si="15"/>
        <v>0</v>
      </c>
      <c r="AY177" s="26">
        <f t="shared" si="16"/>
        <v>0</v>
      </c>
      <c r="AZ177" s="29">
        <f t="shared" si="17"/>
        <v>0</v>
      </c>
    </row>
    <row r="178" spans="1:52" ht="15">
      <c r="A178" s="33" t="s">
        <v>241</v>
      </c>
      <c r="B178" s="22" t="s">
        <v>18</v>
      </c>
      <c r="C178" s="31" t="s">
        <v>7</v>
      </c>
      <c r="E178" s="26"/>
      <c r="G178" s="27"/>
      <c r="I178" s="27"/>
      <c r="K178" s="31">
        <v>44</v>
      </c>
      <c r="M178" s="31" t="s">
        <v>7</v>
      </c>
      <c r="O178" s="27" t="s">
        <v>7</v>
      </c>
      <c r="Q178" s="27"/>
      <c r="S178" s="27"/>
      <c r="U178" s="27">
        <v>57</v>
      </c>
      <c r="W178" s="27"/>
      <c r="Y178" s="27"/>
      <c r="AA178" s="27"/>
      <c r="AC178" s="27">
        <v>39</v>
      </c>
      <c r="AE178" s="27" t="s">
        <v>7</v>
      </c>
      <c r="AG178" s="27"/>
      <c r="AI178" s="27"/>
      <c r="AK178" s="27"/>
      <c r="AM178" s="27"/>
      <c r="AO178" s="27"/>
      <c r="AQ178" s="27"/>
      <c r="AS178" s="27"/>
      <c r="AU178" s="26">
        <f t="shared" si="14"/>
        <v>0</v>
      </c>
      <c r="AV178" s="26">
        <f t="shared" si="12"/>
        <v>0</v>
      </c>
      <c r="AW178" s="6">
        <f t="shared" si="13"/>
        <v>0</v>
      </c>
      <c r="AX178" s="26">
        <f t="shared" si="15"/>
        <v>0</v>
      </c>
      <c r="AY178" s="26">
        <f t="shared" si="16"/>
        <v>0</v>
      </c>
      <c r="AZ178" s="29">
        <f t="shared" si="17"/>
        <v>0</v>
      </c>
    </row>
    <row r="179" spans="1:52" ht="15">
      <c r="A179" s="23" t="s">
        <v>445</v>
      </c>
      <c r="B179" s="22" t="s">
        <v>13</v>
      </c>
      <c r="C179" s="26"/>
      <c r="E179" s="26"/>
      <c r="G179" s="26"/>
      <c r="I179" s="26"/>
      <c r="K179" s="26"/>
      <c r="M179" s="26"/>
      <c r="O179" s="26"/>
      <c r="Q179" s="27">
        <v>38</v>
      </c>
      <c r="S179" s="26">
        <v>28</v>
      </c>
      <c r="T179" s="15">
        <v>3</v>
      </c>
      <c r="U179" s="26"/>
      <c r="W179" s="27">
        <v>31</v>
      </c>
      <c r="Y179" s="27"/>
      <c r="AA179" s="27"/>
      <c r="AC179" s="27"/>
      <c r="AE179" s="27"/>
      <c r="AG179" s="27"/>
      <c r="AI179" s="27"/>
      <c r="AK179" s="27"/>
      <c r="AM179" s="27">
        <v>31</v>
      </c>
      <c r="AO179" s="27"/>
      <c r="AQ179" s="27"/>
      <c r="AS179" s="27"/>
      <c r="AU179" s="26">
        <f t="shared" si="14"/>
        <v>3</v>
      </c>
      <c r="AV179" s="26">
        <f t="shared" si="12"/>
        <v>0</v>
      </c>
      <c r="AW179" s="6">
        <f t="shared" si="13"/>
        <v>0</v>
      </c>
      <c r="AX179" s="26">
        <f t="shared" si="15"/>
        <v>0</v>
      </c>
      <c r="AY179" s="26">
        <f t="shared" si="16"/>
        <v>3</v>
      </c>
      <c r="AZ179" s="29">
        <f t="shared" si="17"/>
        <v>0</v>
      </c>
    </row>
    <row r="180" spans="1:52" ht="15">
      <c r="A180" s="33" t="s">
        <v>191</v>
      </c>
      <c r="B180" s="22" t="s">
        <v>16</v>
      </c>
      <c r="C180" s="6" t="s">
        <v>19</v>
      </c>
      <c r="E180" s="26"/>
      <c r="G180" s="26"/>
      <c r="I180" s="26"/>
      <c r="K180" s="26"/>
      <c r="M180" s="26"/>
      <c r="O180" s="27" t="s">
        <v>7</v>
      </c>
      <c r="Q180" s="27"/>
      <c r="S180" s="27"/>
      <c r="U180" s="27"/>
      <c r="W180" s="27"/>
      <c r="Y180" s="27"/>
      <c r="AA180" s="26">
        <v>26</v>
      </c>
      <c r="AB180" s="25">
        <v>5</v>
      </c>
      <c r="AE180" s="26">
        <v>26</v>
      </c>
      <c r="AF180" s="25">
        <v>5</v>
      </c>
      <c r="AK180" s="26" t="s">
        <v>561</v>
      </c>
      <c r="AU180" s="26">
        <f t="shared" si="14"/>
        <v>10</v>
      </c>
      <c r="AV180" s="26">
        <f t="shared" si="12"/>
        <v>10</v>
      </c>
      <c r="AW180" s="6">
        <f t="shared" si="13"/>
        <v>0</v>
      </c>
      <c r="AX180" s="26">
        <f t="shared" si="15"/>
        <v>0</v>
      </c>
      <c r="AY180" s="26">
        <f t="shared" si="16"/>
        <v>0</v>
      </c>
      <c r="AZ180" s="29">
        <f t="shared" si="17"/>
        <v>0</v>
      </c>
    </row>
    <row r="181" spans="1:52" ht="15">
      <c r="A181" s="32" t="s">
        <v>240</v>
      </c>
      <c r="B181" s="22" t="s">
        <v>3</v>
      </c>
      <c r="C181" s="31" t="s">
        <v>7</v>
      </c>
      <c r="E181" s="26"/>
      <c r="G181" s="26"/>
      <c r="I181" s="26"/>
      <c r="K181" s="26"/>
      <c r="M181" s="26"/>
      <c r="O181" s="27" t="s">
        <v>7</v>
      </c>
      <c r="Q181" s="27"/>
      <c r="S181" s="27"/>
      <c r="U181" s="27"/>
      <c r="W181" s="27"/>
      <c r="Y181" s="27"/>
      <c r="AA181" s="27"/>
      <c r="AC181" s="27"/>
      <c r="AE181" s="27"/>
      <c r="AG181" s="27"/>
      <c r="AI181" s="27"/>
      <c r="AK181" s="27"/>
      <c r="AM181" s="27"/>
      <c r="AO181" s="27"/>
      <c r="AQ181" s="27"/>
      <c r="AS181" s="27"/>
      <c r="AU181" s="26">
        <f t="shared" si="14"/>
        <v>0</v>
      </c>
      <c r="AV181" s="6">
        <f t="shared" si="12"/>
        <v>0</v>
      </c>
      <c r="AW181" s="6">
        <f t="shared" si="13"/>
        <v>0</v>
      </c>
      <c r="AX181" s="26">
        <f t="shared" si="15"/>
        <v>0</v>
      </c>
      <c r="AY181" s="26">
        <f t="shared" si="16"/>
        <v>0</v>
      </c>
      <c r="AZ181" s="29">
        <f t="shared" si="17"/>
        <v>0</v>
      </c>
    </row>
    <row r="182" spans="1:52" ht="15">
      <c r="A182" s="23" t="s">
        <v>301</v>
      </c>
      <c r="B182" s="22" t="s">
        <v>5</v>
      </c>
      <c r="C182" s="26"/>
      <c r="E182" s="26">
        <v>2</v>
      </c>
      <c r="F182" s="5">
        <v>80</v>
      </c>
      <c r="G182" s="28">
        <v>4</v>
      </c>
      <c r="H182" s="5">
        <v>50</v>
      </c>
      <c r="I182" s="28">
        <v>5</v>
      </c>
      <c r="J182" s="5">
        <v>45</v>
      </c>
      <c r="K182" s="28"/>
      <c r="M182" s="28"/>
      <c r="O182" s="28"/>
      <c r="Q182" s="27" t="s">
        <v>333</v>
      </c>
      <c r="S182" s="27"/>
      <c r="U182" s="27"/>
      <c r="W182" s="27" t="s">
        <v>333</v>
      </c>
      <c r="Y182" s="27"/>
      <c r="AA182" s="27"/>
      <c r="AC182" s="27"/>
      <c r="AE182" s="27"/>
      <c r="AG182" s="27" t="s">
        <v>250</v>
      </c>
      <c r="AI182" s="26">
        <v>9</v>
      </c>
      <c r="AJ182" s="25">
        <v>29</v>
      </c>
      <c r="AM182" s="26">
        <v>18</v>
      </c>
      <c r="AN182" s="25">
        <v>13</v>
      </c>
      <c r="AU182" s="26">
        <f t="shared" si="14"/>
        <v>217</v>
      </c>
      <c r="AV182" s="6">
        <f t="shared" si="12"/>
        <v>0</v>
      </c>
      <c r="AW182" s="6">
        <f t="shared" si="13"/>
        <v>0</v>
      </c>
      <c r="AX182" s="26">
        <f t="shared" si="15"/>
        <v>108</v>
      </c>
      <c r="AY182" s="26">
        <f t="shared" si="16"/>
        <v>109</v>
      </c>
      <c r="AZ182" s="29">
        <f t="shared" si="17"/>
        <v>0</v>
      </c>
    </row>
    <row r="183" spans="1:52" ht="15">
      <c r="A183" s="23" t="s">
        <v>529</v>
      </c>
      <c r="B183" s="23" t="s">
        <v>8</v>
      </c>
      <c r="C183" s="26"/>
      <c r="G183" s="26"/>
      <c r="I183" s="26"/>
      <c r="K183" s="26"/>
      <c r="O183" s="26"/>
      <c r="Q183" s="26"/>
      <c r="S183" s="26"/>
      <c r="U183" s="26"/>
      <c r="AA183" s="24" t="s">
        <v>250</v>
      </c>
      <c r="AC183" s="24"/>
      <c r="AE183" s="27">
        <v>37</v>
      </c>
      <c r="AG183" s="27"/>
      <c r="AI183" s="27"/>
      <c r="AK183" s="27"/>
      <c r="AM183" s="27"/>
      <c r="AO183" s="27"/>
      <c r="AQ183" s="27"/>
      <c r="AS183" s="27"/>
      <c r="AU183" s="26">
        <f t="shared" si="14"/>
        <v>0</v>
      </c>
      <c r="AV183" s="6">
        <f t="shared" si="12"/>
        <v>0</v>
      </c>
      <c r="AW183" s="6">
        <f t="shared" si="13"/>
        <v>0</v>
      </c>
      <c r="AX183" s="26">
        <f t="shared" si="15"/>
        <v>0</v>
      </c>
      <c r="AY183" s="26">
        <f t="shared" si="16"/>
        <v>0</v>
      </c>
      <c r="AZ183" s="29">
        <f t="shared" si="17"/>
        <v>0</v>
      </c>
    </row>
    <row r="184" spans="1:52" ht="15">
      <c r="A184" s="23" t="s">
        <v>528</v>
      </c>
      <c r="B184" s="23" t="s">
        <v>5</v>
      </c>
      <c r="C184" s="26"/>
      <c r="G184" s="26"/>
      <c r="O184" s="26"/>
      <c r="Q184" s="26"/>
      <c r="S184" s="26"/>
      <c r="U184" s="26"/>
      <c r="AA184" s="27">
        <v>49</v>
      </c>
      <c r="AC184" s="27"/>
      <c r="AE184" s="27">
        <v>32</v>
      </c>
      <c r="AG184" s="27"/>
      <c r="AI184" s="27"/>
      <c r="AK184" s="27" t="s">
        <v>7</v>
      </c>
      <c r="AM184" s="27"/>
      <c r="AO184" s="27"/>
      <c r="AQ184" s="27"/>
      <c r="AS184" s="27"/>
      <c r="AU184" s="26">
        <f t="shared" si="14"/>
        <v>0</v>
      </c>
      <c r="AV184" s="6">
        <f t="shared" si="12"/>
        <v>0</v>
      </c>
      <c r="AW184" s="6">
        <f t="shared" si="13"/>
        <v>0</v>
      </c>
      <c r="AX184" s="26">
        <f t="shared" si="15"/>
        <v>0</v>
      </c>
      <c r="AY184" s="26">
        <f t="shared" si="16"/>
        <v>0</v>
      </c>
      <c r="AZ184" s="29">
        <f t="shared" si="17"/>
        <v>0</v>
      </c>
    </row>
    <row r="185" spans="1:52" ht="15">
      <c r="A185" s="23" t="s">
        <v>401</v>
      </c>
      <c r="B185" s="33" t="s">
        <v>5</v>
      </c>
      <c r="C185" s="26"/>
      <c r="K185" s="6">
        <v>9</v>
      </c>
      <c r="L185" s="5">
        <v>29</v>
      </c>
      <c r="M185" s="31" t="s">
        <v>7</v>
      </c>
      <c r="O185" s="31"/>
      <c r="Q185" s="31"/>
      <c r="S185" s="31"/>
      <c r="U185" s="26">
        <v>23</v>
      </c>
      <c r="V185" s="15">
        <v>8</v>
      </c>
      <c r="AC185" s="26">
        <v>7</v>
      </c>
      <c r="AD185" s="25">
        <v>36</v>
      </c>
      <c r="AG185" s="27" t="s">
        <v>19</v>
      </c>
      <c r="AI185" s="27"/>
      <c r="AK185" s="27"/>
      <c r="AM185" s="24" t="s">
        <v>333</v>
      </c>
      <c r="AO185" s="27"/>
      <c r="AQ185" s="27"/>
      <c r="AS185" s="27"/>
      <c r="AU185" s="26">
        <f t="shared" si="14"/>
        <v>73</v>
      </c>
      <c r="AV185" s="6">
        <f t="shared" si="12"/>
        <v>0</v>
      </c>
      <c r="AW185" s="6">
        <f t="shared" si="13"/>
        <v>73</v>
      </c>
      <c r="AX185" s="26">
        <f t="shared" si="15"/>
        <v>0</v>
      </c>
      <c r="AY185" s="26">
        <f t="shared" si="16"/>
        <v>0</v>
      </c>
      <c r="AZ185" s="29">
        <f t="shared" si="17"/>
        <v>0</v>
      </c>
    </row>
    <row r="186" spans="1:52" ht="15">
      <c r="A186" s="33" t="s">
        <v>238</v>
      </c>
      <c r="B186" s="22" t="s">
        <v>9</v>
      </c>
      <c r="C186" s="31" t="s">
        <v>7</v>
      </c>
      <c r="E186" s="26"/>
      <c r="G186" s="26"/>
      <c r="I186" s="26"/>
      <c r="K186" s="26"/>
      <c r="M186" s="26"/>
      <c r="O186" s="26"/>
      <c r="Q186" s="26"/>
      <c r="S186" s="26"/>
      <c r="U186" s="26"/>
      <c r="AG186" s="28">
        <v>23</v>
      </c>
      <c r="AH186" s="25">
        <v>8</v>
      </c>
      <c r="AI186" s="28"/>
      <c r="AK186" s="27" t="s">
        <v>7</v>
      </c>
      <c r="AM186" s="27"/>
      <c r="AO186" s="27"/>
      <c r="AQ186" s="27"/>
      <c r="AS186" s="27"/>
      <c r="AU186" s="26">
        <f t="shared" si="14"/>
        <v>8</v>
      </c>
      <c r="AV186" s="6">
        <f t="shared" si="12"/>
        <v>0</v>
      </c>
      <c r="AW186" s="6">
        <f t="shared" si="13"/>
        <v>0</v>
      </c>
      <c r="AX186" s="26">
        <f t="shared" si="15"/>
        <v>0</v>
      </c>
      <c r="AY186" s="26">
        <f t="shared" si="16"/>
        <v>0</v>
      </c>
      <c r="AZ186" s="29">
        <f t="shared" si="17"/>
        <v>8</v>
      </c>
    </row>
    <row r="187" spans="1:52" ht="15">
      <c r="A187" s="33" t="s">
        <v>414</v>
      </c>
      <c r="B187" s="33" t="s">
        <v>5</v>
      </c>
      <c r="E187" s="26"/>
      <c r="I187" s="26"/>
      <c r="K187" s="31">
        <v>42</v>
      </c>
      <c r="M187" s="31"/>
      <c r="O187" s="31"/>
      <c r="Q187" s="31"/>
      <c r="S187" s="31"/>
      <c r="U187" s="26">
        <v>21</v>
      </c>
      <c r="V187" s="15">
        <v>10</v>
      </c>
      <c r="AC187" s="27">
        <v>41</v>
      </c>
      <c r="AE187" s="27"/>
      <c r="AG187" s="28">
        <v>15</v>
      </c>
      <c r="AH187" s="25">
        <v>16</v>
      </c>
      <c r="AI187" s="28"/>
      <c r="AK187" s="28"/>
      <c r="AM187" s="28"/>
      <c r="AO187" s="28"/>
      <c r="AQ187" s="28"/>
      <c r="AS187" s="28"/>
      <c r="AU187" s="26">
        <f t="shared" si="14"/>
        <v>26</v>
      </c>
      <c r="AV187" s="6">
        <f t="shared" si="12"/>
        <v>0</v>
      </c>
      <c r="AW187" s="6">
        <f t="shared" si="13"/>
        <v>10</v>
      </c>
      <c r="AX187" s="26">
        <f t="shared" si="15"/>
        <v>0</v>
      </c>
      <c r="AY187" s="26">
        <f t="shared" si="16"/>
        <v>0</v>
      </c>
      <c r="AZ187" s="29">
        <f t="shared" si="17"/>
        <v>16</v>
      </c>
    </row>
    <row r="188" spans="1:52" ht="15">
      <c r="A188" s="33" t="s">
        <v>419</v>
      </c>
      <c r="B188" s="33" t="s">
        <v>318</v>
      </c>
      <c r="C188" s="26"/>
      <c r="I188" s="26"/>
      <c r="K188" s="31">
        <v>59</v>
      </c>
      <c r="M188" s="31">
        <v>42</v>
      </c>
      <c r="O188" s="27">
        <v>49</v>
      </c>
      <c r="Q188" s="27"/>
      <c r="S188" s="27"/>
      <c r="U188" s="27">
        <v>52</v>
      </c>
      <c r="W188" s="27"/>
      <c r="Y188" s="27"/>
      <c r="AA188" s="27">
        <v>56</v>
      </c>
      <c r="AC188" s="27">
        <v>60</v>
      </c>
      <c r="AE188" s="27">
        <v>49</v>
      </c>
      <c r="AG188" s="27"/>
      <c r="AI188" s="27"/>
      <c r="AK188" s="27" t="s">
        <v>7</v>
      </c>
      <c r="AM188" s="27"/>
      <c r="AO188" s="27"/>
      <c r="AQ188" s="27"/>
      <c r="AS188" s="27"/>
      <c r="AU188" s="26">
        <f t="shared" si="14"/>
        <v>0</v>
      </c>
      <c r="AV188" s="6">
        <f t="shared" si="12"/>
        <v>0</v>
      </c>
      <c r="AW188" s="6">
        <f t="shared" si="13"/>
        <v>0</v>
      </c>
      <c r="AX188" s="26">
        <f t="shared" si="15"/>
        <v>0</v>
      </c>
      <c r="AY188" s="26">
        <f t="shared" si="16"/>
        <v>0</v>
      </c>
      <c r="AZ188" s="29">
        <f t="shared" si="17"/>
        <v>0</v>
      </c>
    </row>
    <row r="189" spans="1:52" ht="15">
      <c r="A189" s="23" t="s">
        <v>400</v>
      </c>
      <c r="B189" s="33" t="s">
        <v>10</v>
      </c>
      <c r="C189" s="26"/>
      <c r="E189" s="26"/>
      <c r="G189" s="26"/>
      <c r="I189" s="26"/>
      <c r="K189" s="26">
        <v>14</v>
      </c>
      <c r="L189" s="5">
        <v>18</v>
      </c>
      <c r="M189" s="26">
        <v>7</v>
      </c>
      <c r="N189" s="5">
        <v>36</v>
      </c>
      <c r="O189" s="26"/>
      <c r="Q189" s="26"/>
      <c r="S189" s="26"/>
      <c r="U189" s="26">
        <v>10</v>
      </c>
      <c r="V189" s="15">
        <v>26</v>
      </c>
      <c r="AC189" s="26">
        <v>12</v>
      </c>
      <c r="AD189" s="25">
        <v>22</v>
      </c>
      <c r="AU189" s="26">
        <f t="shared" si="14"/>
        <v>102</v>
      </c>
      <c r="AV189" s="6">
        <f t="shared" si="12"/>
        <v>0</v>
      </c>
      <c r="AW189" s="6">
        <f t="shared" si="13"/>
        <v>102</v>
      </c>
      <c r="AX189" s="26">
        <f t="shared" si="15"/>
        <v>0</v>
      </c>
      <c r="AY189" s="26">
        <f t="shared" si="16"/>
        <v>0</v>
      </c>
      <c r="AZ189" s="29">
        <f t="shared" si="17"/>
        <v>0</v>
      </c>
    </row>
    <row r="190" spans="1:52" ht="15">
      <c r="A190" s="23" t="s">
        <v>302</v>
      </c>
      <c r="B190" s="22" t="s">
        <v>110</v>
      </c>
      <c r="C190" s="26"/>
      <c r="E190" s="31">
        <v>61</v>
      </c>
      <c r="G190" s="31">
        <v>62</v>
      </c>
      <c r="I190" s="31">
        <v>46</v>
      </c>
      <c r="K190" s="31"/>
      <c r="M190" s="31"/>
      <c r="O190" s="31"/>
      <c r="Q190" s="27" t="s">
        <v>333</v>
      </c>
      <c r="S190" s="27" t="s">
        <v>333</v>
      </c>
      <c r="U190" s="27"/>
      <c r="W190" s="27"/>
      <c r="Y190" s="27"/>
      <c r="AA190" s="27">
        <v>65</v>
      </c>
      <c r="AC190" s="27"/>
      <c r="AE190" s="27"/>
      <c r="AG190" s="28">
        <v>26</v>
      </c>
      <c r="AH190" s="25">
        <v>5</v>
      </c>
      <c r="AI190" s="27">
        <v>43</v>
      </c>
      <c r="AK190" s="27"/>
      <c r="AM190" s="24" t="s">
        <v>333</v>
      </c>
      <c r="AO190" s="27"/>
      <c r="AQ190" s="27"/>
      <c r="AS190" s="27"/>
      <c r="AU190" s="26">
        <f t="shared" si="14"/>
        <v>5</v>
      </c>
      <c r="AV190" s="6">
        <f t="shared" si="12"/>
        <v>0</v>
      </c>
      <c r="AW190" s="6">
        <f t="shared" si="13"/>
        <v>0</v>
      </c>
      <c r="AX190" s="26">
        <f t="shared" si="15"/>
        <v>0</v>
      </c>
      <c r="AY190" s="26">
        <f t="shared" si="16"/>
        <v>0</v>
      </c>
      <c r="AZ190" s="29">
        <f t="shared" si="17"/>
        <v>5</v>
      </c>
    </row>
    <row r="191" spans="1:52" ht="15">
      <c r="A191" s="33" t="s">
        <v>206</v>
      </c>
      <c r="B191" s="22" t="s">
        <v>14</v>
      </c>
      <c r="C191" s="31">
        <v>36</v>
      </c>
      <c r="G191" s="27"/>
      <c r="I191" s="27"/>
      <c r="K191" s="27"/>
      <c r="M191" s="27"/>
      <c r="O191" s="27" t="s">
        <v>250</v>
      </c>
      <c r="Q191" s="27"/>
      <c r="S191" s="27"/>
      <c r="U191" s="27"/>
      <c r="W191" s="27"/>
      <c r="Y191" s="27"/>
      <c r="AA191" s="26">
        <v>27</v>
      </c>
      <c r="AB191" s="25">
        <v>4</v>
      </c>
      <c r="AC191" s="27">
        <v>45</v>
      </c>
      <c r="AE191" s="26">
        <v>12</v>
      </c>
      <c r="AF191" s="25">
        <v>22</v>
      </c>
      <c r="AK191" s="27" t="s">
        <v>7</v>
      </c>
      <c r="AM191" s="27"/>
      <c r="AO191" s="27"/>
      <c r="AQ191" s="27"/>
      <c r="AS191" s="27"/>
      <c r="AU191" s="26">
        <f t="shared" si="14"/>
        <v>26</v>
      </c>
      <c r="AV191" s="6">
        <f t="shared" si="12"/>
        <v>26</v>
      </c>
      <c r="AW191" s="6">
        <f t="shared" si="13"/>
        <v>0</v>
      </c>
      <c r="AX191" s="26">
        <f t="shared" si="15"/>
        <v>0</v>
      </c>
      <c r="AY191" s="26">
        <f t="shared" si="16"/>
        <v>0</v>
      </c>
      <c r="AZ191" s="29">
        <f t="shared" si="17"/>
        <v>0</v>
      </c>
    </row>
    <row r="192" spans="1:52" ht="15">
      <c r="A192" s="33" t="s">
        <v>194</v>
      </c>
      <c r="B192" s="22" t="s">
        <v>9</v>
      </c>
      <c r="C192" s="6">
        <v>16</v>
      </c>
      <c r="D192" s="5">
        <v>15</v>
      </c>
      <c r="G192" s="26"/>
      <c r="I192" s="26"/>
      <c r="K192" s="26"/>
      <c r="M192" s="31">
        <v>34</v>
      </c>
      <c r="O192" s="26" t="s">
        <v>19</v>
      </c>
      <c r="Q192" s="26"/>
      <c r="S192" s="26"/>
      <c r="U192" s="27">
        <v>44</v>
      </c>
      <c r="W192" s="27"/>
      <c r="Y192" s="27"/>
      <c r="AA192" s="27">
        <v>48</v>
      </c>
      <c r="AC192" s="27">
        <v>52</v>
      </c>
      <c r="AE192" s="26">
        <v>17</v>
      </c>
      <c r="AF192" s="25">
        <v>14</v>
      </c>
      <c r="AK192" s="26">
        <v>13</v>
      </c>
      <c r="AL192" s="25">
        <v>20</v>
      </c>
      <c r="AU192" s="26">
        <f t="shared" si="14"/>
        <v>49</v>
      </c>
      <c r="AV192" s="6">
        <f t="shared" si="12"/>
        <v>49</v>
      </c>
      <c r="AW192" s="6">
        <f t="shared" si="13"/>
        <v>0</v>
      </c>
      <c r="AX192" s="26">
        <f t="shared" si="15"/>
        <v>0</v>
      </c>
      <c r="AY192" s="26">
        <f t="shared" si="16"/>
        <v>0</v>
      </c>
      <c r="AZ192" s="29">
        <f t="shared" si="17"/>
        <v>0</v>
      </c>
    </row>
    <row r="193" spans="1:52" ht="15">
      <c r="A193" s="23" t="s">
        <v>303</v>
      </c>
      <c r="B193" s="22" t="s">
        <v>8</v>
      </c>
      <c r="E193" s="31" t="s">
        <v>332</v>
      </c>
      <c r="G193" s="31">
        <v>53</v>
      </c>
      <c r="I193" s="31">
        <v>36</v>
      </c>
      <c r="K193" s="31">
        <v>32</v>
      </c>
      <c r="M193" s="31" t="s">
        <v>7</v>
      </c>
      <c r="O193" s="31"/>
      <c r="Q193" s="31"/>
      <c r="S193" s="31"/>
      <c r="U193" s="27">
        <v>36</v>
      </c>
      <c r="W193" s="27"/>
      <c r="Y193" s="27"/>
      <c r="AA193" s="27"/>
      <c r="AC193" s="27" t="s">
        <v>7</v>
      </c>
      <c r="AE193" s="27"/>
      <c r="AG193" s="27" t="s">
        <v>7</v>
      </c>
      <c r="AI193" s="27"/>
      <c r="AK193" s="27"/>
      <c r="AM193" s="27"/>
      <c r="AO193" s="27"/>
      <c r="AQ193" s="27"/>
      <c r="AS193" s="27"/>
      <c r="AU193" s="26">
        <f t="shared" si="14"/>
        <v>0</v>
      </c>
      <c r="AV193" s="6">
        <f t="shared" si="12"/>
        <v>0</v>
      </c>
      <c r="AW193" s="6">
        <f t="shared" si="13"/>
        <v>0</v>
      </c>
      <c r="AX193" s="26">
        <f t="shared" si="15"/>
        <v>0</v>
      </c>
      <c r="AY193" s="26">
        <f t="shared" si="16"/>
        <v>0</v>
      </c>
      <c r="AZ193" s="29">
        <f t="shared" si="17"/>
        <v>0</v>
      </c>
    </row>
    <row r="194" spans="1:52" ht="15">
      <c r="A194" s="33" t="s">
        <v>347</v>
      </c>
      <c r="B194" s="22" t="s">
        <v>14</v>
      </c>
      <c r="C194" s="26"/>
      <c r="E194" s="26">
        <v>14</v>
      </c>
      <c r="F194" s="5">
        <v>18</v>
      </c>
      <c r="G194" s="31" t="s">
        <v>333</v>
      </c>
      <c r="I194" s="28">
        <v>24</v>
      </c>
      <c r="J194" s="5">
        <v>7</v>
      </c>
      <c r="K194" s="31">
        <v>54</v>
      </c>
      <c r="M194" s="31"/>
      <c r="O194" s="31"/>
      <c r="Q194" s="26">
        <v>20</v>
      </c>
      <c r="R194" s="15">
        <v>11</v>
      </c>
      <c r="S194" s="26">
        <v>30</v>
      </c>
      <c r="T194" s="15">
        <v>1</v>
      </c>
      <c r="U194" s="26"/>
      <c r="W194" s="26">
        <v>6</v>
      </c>
      <c r="X194" s="25">
        <v>40</v>
      </c>
      <c r="AG194" s="52" t="s">
        <v>470</v>
      </c>
      <c r="AI194" s="26">
        <v>24</v>
      </c>
      <c r="AJ194" s="25">
        <v>7</v>
      </c>
      <c r="AM194" s="26">
        <v>21</v>
      </c>
      <c r="AN194" s="25">
        <v>10</v>
      </c>
      <c r="AU194" s="26">
        <f t="shared" si="14"/>
        <v>94</v>
      </c>
      <c r="AV194" s="6">
        <f aca="true" t="shared" si="18" ref="AV194:AV233">+D194+P194+AB194+AF194+AL194</f>
        <v>0</v>
      </c>
      <c r="AW194" s="6">
        <f aca="true" t="shared" si="19" ref="AW194:AW233">+L194+N194+V194+AD194</f>
        <v>0</v>
      </c>
      <c r="AX194" s="26">
        <f t="shared" si="15"/>
        <v>28</v>
      </c>
      <c r="AY194" s="26">
        <f t="shared" si="16"/>
        <v>66</v>
      </c>
      <c r="AZ194" s="29">
        <f t="shared" si="17"/>
        <v>0</v>
      </c>
    </row>
    <row r="195" spans="1:52" ht="15">
      <c r="A195" s="23" t="s">
        <v>304</v>
      </c>
      <c r="B195" s="22" t="s">
        <v>10</v>
      </c>
      <c r="C195" s="26"/>
      <c r="E195" s="31">
        <v>48</v>
      </c>
      <c r="G195" s="31">
        <v>51</v>
      </c>
      <c r="I195" s="31" t="s">
        <v>333</v>
      </c>
      <c r="K195" s="31"/>
      <c r="M195" s="31"/>
      <c r="O195" s="31"/>
      <c r="Q195" s="26">
        <v>24</v>
      </c>
      <c r="R195" s="15">
        <v>7</v>
      </c>
      <c r="S195" s="27">
        <v>55</v>
      </c>
      <c r="U195" s="27"/>
      <c r="W195" s="27"/>
      <c r="Y195" s="27"/>
      <c r="AA195" s="27"/>
      <c r="AC195" s="27"/>
      <c r="AE195" s="27"/>
      <c r="AG195" s="27" t="s">
        <v>7</v>
      </c>
      <c r="AI195" s="27">
        <v>35</v>
      </c>
      <c r="AK195" s="27"/>
      <c r="AM195" s="24" t="s">
        <v>333</v>
      </c>
      <c r="AO195" s="27"/>
      <c r="AQ195" s="27"/>
      <c r="AS195" s="27"/>
      <c r="AU195" s="26">
        <f aca="true" t="shared" si="20" ref="AU195:AU233">+D195+F195+H195+J195+L195+N195+P195+T195+R195+V195+X195+Z195+AB195+AD195+AF195+AH195+AJ195+AL195+AN195+AP195+AR195+AT195</f>
        <v>7</v>
      </c>
      <c r="AV195" s="6">
        <f t="shared" si="18"/>
        <v>0</v>
      </c>
      <c r="AW195" s="6">
        <f t="shared" si="19"/>
        <v>0</v>
      </c>
      <c r="AX195" s="26">
        <f aca="true" t="shared" si="21" ref="AX195:AX233">+H195+J195+R195+AN195</f>
        <v>7</v>
      </c>
      <c r="AY195" s="26">
        <f aca="true" t="shared" si="22" ref="AY195:AY233">+F195+T195+X195+AJ195+AP195</f>
        <v>0</v>
      </c>
      <c r="AZ195" s="29">
        <f aca="true" t="shared" si="23" ref="AZ195:AZ233">+AH195+AT195</f>
        <v>0</v>
      </c>
    </row>
    <row r="196" spans="1:52" ht="15">
      <c r="A196" s="33" t="s">
        <v>353</v>
      </c>
      <c r="B196" s="22" t="s">
        <v>13</v>
      </c>
      <c r="C196" s="26"/>
      <c r="G196" s="31">
        <v>40</v>
      </c>
      <c r="I196" s="31" t="s">
        <v>333</v>
      </c>
      <c r="K196" s="31"/>
      <c r="M196" s="31"/>
      <c r="O196" s="31"/>
      <c r="Q196" s="27">
        <v>35</v>
      </c>
      <c r="S196" s="26">
        <v>19</v>
      </c>
      <c r="T196" s="15">
        <v>12</v>
      </c>
      <c r="U196" s="26"/>
      <c r="W196" s="27" t="s">
        <v>333</v>
      </c>
      <c r="Y196" s="27"/>
      <c r="AA196" s="27"/>
      <c r="AC196" s="27"/>
      <c r="AE196" s="27"/>
      <c r="AG196" s="53" t="s">
        <v>470</v>
      </c>
      <c r="AI196" s="27">
        <v>31</v>
      </c>
      <c r="AK196" s="27"/>
      <c r="AM196" s="24" t="s">
        <v>333</v>
      </c>
      <c r="AO196" s="27"/>
      <c r="AQ196" s="27"/>
      <c r="AS196" s="27"/>
      <c r="AU196" s="26">
        <f t="shared" si="20"/>
        <v>12</v>
      </c>
      <c r="AV196" s="6">
        <f t="shared" si="18"/>
        <v>0</v>
      </c>
      <c r="AW196" s="6">
        <f t="shared" si="19"/>
        <v>0</v>
      </c>
      <c r="AX196" s="26">
        <f t="shared" si="21"/>
        <v>0</v>
      </c>
      <c r="AY196" s="26">
        <f t="shared" si="22"/>
        <v>12</v>
      </c>
      <c r="AZ196" s="29">
        <f t="shared" si="23"/>
        <v>0</v>
      </c>
    </row>
    <row r="197" spans="1:52" ht="15">
      <c r="A197" s="23" t="s">
        <v>554</v>
      </c>
      <c r="B197" s="34" t="s">
        <v>13</v>
      </c>
      <c r="E197" s="26"/>
      <c r="G197" s="26"/>
      <c r="I197" s="26"/>
      <c r="K197" s="26"/>
      <c r="M197" s="26"/>
      <c r="O197" s="26"/>
      <c r="Q197" s="26"/>
      <c r="S197" s="26"/>
      <c r="U197" s="26"/>
      <c r="AE197" s="27">
        <v>43</v>
      </c>
      <c r="AG197" s="27"/>
      <c r="AI197" s="27"/>
      <c r="AK197" s="27"/>
      <c r="AM197" s="27"/>
      <c r="AO197" s="27"/>
      <c r="AQ197" s="27"/>
      <c r="AS197" s="27"/>
      <c r="AU197" s="26">
        <f t="shared" si="20"/>
        <v>0</v>
      </c>
      <c r="AV197" s="6">
        <f t="shared" si="18"/>
        <v>0</v>
      </c>
      <c r="AW197" s="6">
        <f t="shared" si="19"/>
        <v>0</v>
      </c>
      <c r="AX197" s="26">
        <f t="shared" si="21"/>
        <v>0</v>
      </c>
      <c r="AY197" s="26">
        <f t="shared" si="22"/>
        <v>0</v>
      </c>
      <c r="AZ197" s="29">
        <f t="shared" si="23"/>
        <v>0</v>
      </c>
    </row>
    <row r="198" spans="1:52" ht="15">
      <c r="A198" s="23" t="s">
        <v>305</v>
      </c>
      <c r="B198" s="22" t="s">
        <v>5</v>
      </c>
      <c r="C198" s="26"/>
      <c r="E198" s="6">
        <v>14</v>
      </c>
      <c r="F198" s="5">
        <v>18</v>
      </c>
      <c r="G198" s="28">
        <v>14</v>
      </c>
      <c r="H198" s="5">
        <v>18</v>
      </c>
      <c r="I198" s="28">
        <v>1</v>
      </c>
      <c r="J198" s="5">
        <v>100</v>
      </c>
      <c r="K198" s="28"/>
      <c r="M198" s="28"/>
      <c r="O198" s="28"/>
      <c r="Q198" s="26">
        <v>9</v>
      </c>
      <c r="R198" s="15">
        <v>29</v>
      </c>
      <c r="S198" s="27">
        <v>31</v>
      </c>
      <c r="U198" s="27"/>
      <c r="W198" s="26">
        <v>5</v>
      </c>
      <c r="X198" s="25">
        <v>45</v>
      </c>
      <c r="AG198" s="52" t="s">
        <v>470</v>
      </c>
      <c r="AI198" s="26">
        <v>16</v>
      </c>
      <c r="AJ198" s="25">
        <v>15</v>
      </c>
      <c r="AM198" s="26">
        <v>2</v>
      </c>
      <c r="AN198" s="25">
        <v>80</v>
      </c>
      <c r="AU198" s="26">
        <f t="shared" si="20"/>
        <v>305</v>
      </c>
      <c r="AV198" s="6">
        <f t="shared" si="18"/>
        <v>0</v>
      </c>
      <c r="AW198" s="6">
        <f t="shared" si="19"/>
        <v>0</v>
      </c>
      <c r="AX198" s="26">
        <f t="shared" si="21"/>
        <v>227</v>
      </c>
      <c r="AY198" s="26">
        <f t="shared" si="22"/>
        <v>78</v>
      </c>
      <c r="AZ198" s="29">
        <f t="shared" si="23"/>
        <v>0</v>
      </c>
    </row>
    <row r="199" spans="1:52" ht="15">
      <c r="A199" s="32" t="s">
        <v>351</v>
      </c>
      <c r="B199" s="22" t="s">
        <v>5</v>
      </c>
      <c r="E199" s="26"/>
      <c r="G199" s="31">
        <v>38</v>
      </c>
      <c r="I199" s="26"/>
      <c r="K199" s="26"/>
      <c r="M199" s="26"/>
      <c r="O199" s="26"/>
      <c r="Q199" s="26"/>
      <c r="S199" s="26"/>
      <c r="U199" s="26"/>
      <c r="AU199" s="26">
        <f t="shared" si="20"/>
        <v>0</v>
      </c>
      <c r="AV199" s="6">
        <f t="shared" si="18"/>
        <v>0</v>
      </c>
      <c r="AW199" s="6">
        <f t="shared" si="19"/>
        <v>0</v>
      </c>
      <c r="AX199" s="26">
        <f t="shared" si="21"/>
        <v>0</v>
      </c>
      <c r="AY199" s="26">
        <f t="shared" si="22"/>
        <v>0</v>
      </c>
      <c r="AZ199" s="29">
        <f t="shared" si="23"/>
        <v>0</v>
      </c>
    </row>
    <row r="200" spans="1:52" ht="15">
      <c r="A200" s="23" t="s">
        <v>306</v>
      </c>
      <c r="B200" s="22" t="s">
        <v>13</v>
      </c>
      <c r="C200" s="26"/>
      <c r="E200" s="26">
        <v>25</v>
      </c>
      <c r="F200" s="5">
        <v>6</v>
      </c>
      <c r="G200" s="31" t="s">
        <v>333</v>
      </c>
      <c r="I200" s="26"/>
      <c r="K200" s="26"/>
      <c r="M200" s="26"/>
      <c r="O200" s="26"/>
      <c r="Q200" s="26"/>
      <c r="S200" s="26"/>
      <c r="U200" s="26"/>
      <c r="AU200" s="26">
        <f t="shared" si="20"/>
        <v>6</v>
      </c>
      <c r="AV200" s="6">
        <f t="shared" si="18"/>
        <v>0</v>
      </c>
      <c r="AW200" s="6">
        <f t="shared" si="19"/>
        <v>0</v>
      </c>
      <c r="AX200" s="26">
        <f t="shared" si="21"/>
        <v>0</v>
      </c>
      <c r="AY200" s="26">
        <f t="shared" si="22"/>
        <v>6</v>
      </c>
      <c r="AZ200" s="29">
        <f t="shared" si="23"/>
        <v>0</v>
      </c>
    </row>
    <row r="201" spans="1:52" ht="15">
      <c r="A201" s="33" t="s">
        <v>207</v>
      </c>
      <c r="B201" s="22" t="s">
        <v>9</v>
      </c>
      <c r="C201" s="31">
        <v>32</v>
      </c>
      <c r="E201" s="26"/>
      <c r="G201" s="26"/>
      <c r="I201" s="26"/>
      <c r="K201" s="26"/>
      <c r="M201" s="26"/>
      <c r="O201" s="27" t="s">
        <v>7</v>
      </c>
      <c r="Q201" s="27"/>
      <c r="S201" s="27"/>
      <c r="U201" s="27"/>
      <c r="W201" s="27"/>
      <c r="Y201" s="27"/>
      <c r="AA201" s="27" t="s">
        <v>7</v>
      </c>
      <c r="AC201" s="27"/>
      <c r="AE201" s="27" t="s">
        <v>250</v>
      </c>
      <c r="AG201" s="27"/>
      <c r="AI201" s="27"/>
      <c r="AK201" s="27">
        <v>33</v>
      </c>
      <c r="AM201" s="27"/>
      <c r="AO201" s="27"/>
      <c r="AQ201" s="27"/>
      <c r="AS201" s="27"/>
      <c r="AU201" s="26">
        <f t="shared" si="20"/>
        <v>0</v>
      </c>
      <c r="AV201" s="6">
        <f t="shared" si="18"/>
        <v>0</v>
      </c>
      <c r="AW201" s="6">
        <f t="shared" si="19"/>
        <v>0</v>
      </c>
      <c r="AX201" s="26">
        <f t="shared" si="21"/>
        <v>0</v>
      </c>
      <c r="AY201" s="26">
        <f t="shared" si="22"/>
        <v>0</v>
      </c>
      <c r="AZ201" s="29">
        <f t="shared" si="23"/>
        <v>0</v>
      </c>
    </row>
    <row r="202" spans="1:52" ht="15">
      <c r="A202" s="23" t="s">
        <v>307</v>
      </c>
      <c r="B202" s="22" t="s">
        <v>11</v>
      </c>
      <c r="C202" s="26"/>
      <c r="E202" s="31">
        <v>54</v>
      </c>
      <c r="G202" s="31">
        <v>46</v>
      </c>
      <c r="I202" s="31" t="s">
        <v>333</v>
      </c>
      <c r="K202" s="31"/>
      <c r="M202" s="31"/>
      <c r="O202" s="31"/>
      <c r="Q202" s="26">
        <v>30</v>
      </c>
      <c r="R202" s="15">
        <v>1</v>
      </c>
      <c r="S202" s="27" t="s">
        <v>333</v>
      </c>
      <c r="U202" s="27"/>
      <c r="W202" s="27"/>
      <c r="Y202" s="27"/>
      <c r="AA202" s="27"/>
      <c r="AC202" s="27"/>
      <c r="AE202" s="27"/>
      <c r="AG202" s="27"/>
      <c r="AI202" s="27"/>
      <c r="AK202" s="27"/>
      <c r="AM202" s="27"/>
      <c r="AO202" s="27"/>
      <c r="AQ202" s="27"/>
      <c r="AS202" s="27"/>
      <c r="AU202" s="26">
        <f t="shared" si="20"/>
        <v>1</v>
      </c>
      <c r="AV202" s="6">
        <f t="shared" si="18"/>
        <v>0</v>
      </c>
      <c r="AW202" s="6">
        <f t="shared" si="19"/>
        <v>0</v>
      </c>
      <c r="AX202" s="26">
        <f t="shared" si="21"/>
        <v>1</v>
      </c>
      <c r="AY202" s="26">
        <f t="shared" si="22"/>
        <v>0</v>
      </c>
      <c r="AZ202" s="29">
        <f t="shared" si="23"/>
        <v>0</v>
      </c>
    </row>
    <row r="203" spans="1:52" ht="15">
      <c r="A203" s="23" t="s">
        <v>358</v>
      </c>
      <c r="B203" s="22" t="s">
        <v>15</v>
      </c>
      <c r="C203" s="24"/>
      <c r="E203" s="26">
        <v>2</v>
      </c>
      <c r="F203" s="5">
        <v>80</v>
      </c>
      <c r="G203" s="28">
        <v>29</v>
      </c>
      <c r="H203" s="5">
        <v>2</v>
      </c>
      <c r="I203" s="28">
        <v>9</v>
      </c>
      <c r="J203" s="5">
        <v>29</v>
      </c>
      <c r="K203" s="26">
        <v>5</v>
      </c>
      <c r="L203" s="5">
        <v>45</v>
      </c>
      <c r="M203" s="26">
        <v>2</v>
      </c>
      <c r="N203" s="5">
        <v>80</v>
      </c>
      <c r="O203" s="26"/>
      <c r="Q203" s="27" t="s">
        <v>333</v>
      </c>
      <c r="S203" s="26">
        <v>26</v>
      </c>
      <c r="T203" s="15">
        <v>5</v>
      </c>
      <c r="U203" s="26">
        <v>6</v>
      </c>
      <c r="V203" s="15">
        <v>40</v>
      </c>
      <c r="W203" s="26">
        <v>11</v>
      </c>
      <c r="X203" s="25">
        <v>24</v>
      </c>
      <c r="Y203" s="26">
        <v>5</v>
      </c>
      <c r="Z203" s="25">
        <v>30</v>
      </c>
      <c r="AC203" s="26">
        <v>1</v>
      </c>
      <c r="AD203" s="25">
        <v>100</v>
      </c>
      <c r="AE203" s="27" t="s">
        <v>354</v>
      </c>
      <c r="AG203" s="28">
        <v>3</v>
      </c>
      <c r="AH203" s="25">
        <v>60</v>
      </c>
      <c r="AI203" s="26">
        <v>15</v>
      </c>
      <c r="AJ203" s="25">
        <v>16</v>
      </c>
      <c r="AK203" s="27">
        <v>44</v>
      </c>
      <c r="AM203" s="27">
        <v>3</v>
      </c>
      <c r="AN203" s="25">
        <v>60</v>
      </c>
      <c r="AO203" s="27"/>
      <c r="AQ203" s="27"/>
      <c r="AS203" s="27"/>
      <c r="AU203" s="26">
        <f t="shared" si="20"/>
        <v>571</v>
      </c>
      <c r="AV203" s="6">
        <f t="shared" si="18"/>
        <v>0</v>
      </c>
      <c r="AW203" s="6">
        <f t="shared" si="19"/>
        <v>265</v>
      </c>
      <c r="AX203" s="26">
        <f t="shared" si="21"/>
        <v>91</v>
      </c>
      <c r="AY203" s="26">
        <f t="shared" si="22"/>
        <v>125</v>
      </c>
      <c r="AZ203" s="29">
        <f t="shared" si="23"/>
        <v>60</v>
      </c>
    </row>
    <row r="204" spans="1:52" ht="15">
      <c r="A204" s="23" t="s">
        <v>308</v>
      </c>
      <c r="B204" s="22" t="s">
        <v>12</v>
      </c>
      <c r="E204" s="31">
        <v>51</v>
      </c>
      <c r="G204" s="31">
        <v>58</v>
      </c>
      <c r="I204" s="31">
        <v>34</v>
      </c>
      <c r="K204" s="31" t="s">
        <v>7</v>
      </c>
      <c r="M204" s="31"/>
      <c r="O204" s="31"/>
      <c r="Q204" s="27" t="s">
        <v>333</v>
      </c>
      <c r="S204" s="27">
        <v>52</v>
      </c>
      <c r="U204" s="27" t="s">
        <v>7</v>
      </c>
      <c r="W204" s="27" t="s">
        <v>333</v>
      </c>
      <c r="Y204" s="27"/>
      <c r="AA204" s="27"/>
      <c r="AC204" s="27"/>
      <c r="AE204" s="27"/>
      <c r="AG204" s="27" t="s">
        <v>7</v>
      </c>
      <c r="AI204" s="27" t="s">
        <v>333</v>
      </c>
      <c r="AK204" s="27"/>
      <c r="AM204" s="27"/>
      <c r="AO204" s="27"/>
      <c r="AQ204" s="27"/>
      <c r="AS204" s="27"/>
      <c r="AU204" s="26">
        <f t="shared" si="20"/>
        <v>0</v>
      </c>
      <c r="AV204" s="6">
        <f t="shared" si="18"/>
        <v>0</v>
      </c>
      <c r="AW204" s="6">
        <f t="shared" si="19"/>
        <v>0</v>
      </c>
      <c r="AX204" s="26">
        <f t="shared" si="21"/>
        <v>0</v>
      </c>
      <c r="AY204" s="26">
        <f t="shared" si="22"/>
        <v>0</v>
      </c>
      <c r="AZ204" s="29">
        <f t="shared" si="23"/>
        <v>0</v>
      </c>
    </row>
    <row r="205" spans="1:52" ht="15">
      <c r="A205" s="33" t="s">
        <v>215</v>
      </c>
      <c r="B205" s="22" t="s">
        <v>10</v>
      </c>
      <c r="C205" s="31">
        <v>46</v>
      </c>
      <c r="E205" s="26"/>
      <c r="G205" s="27"/>
      <c r="I205" s="27"/>
      <c r="K205" s="27"/>
      <c r="M205" s="27"/>
      <c r="O205" s="26">
        <v>16</v>
      </c>
      <c r="P205" s="5">
        <v>15</v>
      </c>
      <c r="Q205" s="26"/>
      <c r="S205" s="26"/>
      <c r="U205" s="26"/>
      <c r="AA205" s="27">
        <v>52</v>
      </c>
      <c r="AC205" s="27"/>
      <c r="AE205" s="27">
        <v>46</v>
      </c>
      <c r="AG205" s="27"/>
      <c r="AI205" s="27"/>
      <c r="AK205" s="27">
        <v>37</v>
      </c>
      <c r="AM205" s="27"/>
      <c r="AO205" s="27"/>
      <c r="AQ205" s="27"/>
      <c r="AS205" s="27"/>
      <c r="AU205" s="26">
        <f t="shared" si="20"/>
        <v>15</v>
      </c>
      <c r="AV205" s="6">
        <f t="shared" si="18"/>
        <v>15</v>
      </c>
      <c r="AW205" s="6">
        <f t="shared" si="19"/>
        <v>0</v>
      </c>
      <c r="AX205" s="26">
        <f t="shared" si="21"/>
        <v>0</v>
      </c>
      <c r="AY205" s="26">
        <f t="shared" si="22"/>
        <v>0</v>
      </c>
      <c r="AZ205" s="29">
        <f t="shared" si="23"/>
        <v>0</v>
      </c>
    </row>
    <row r="206" spans="1:52" ht="15">
      <c r="A206" s="23" t="s">
        <v>309</v>
      </c>
      <c r="B206" s="22" t="s">
        <v>10</v>
      </c>
      <c r="E206" s="31">
        <v>50</v>
      </c>
      <c r="G206" s="26"/>
      <c r="I206" s="26"/>
      <c r="K206" s="26"/>
      <c r="M206" s="26"/>
      <c r="O206" s="26"/>
      <c r="S206" s="27">
        <v>37</v>
      </c>
      <c r="U206" s="27"/>
      <c r="W206" s="26">
        <v>27</v>
      </c>
      <c r="X206" s="25">
        <v>4</v>
      </c>
      <c r="AG206" s="28">
        <v>21</v>
      </c>
      <c r="AH206" s="25">
        <v>10</v>
      </c>
      <c r="AI206" s="27">
        <v>34</v>
      </c>
      <c r="AK206" s="27"/>
      <c r="AM206" s="24" t="s">
        <v>333</v>
      </c>
      <c r="AO206" s="27"/>
      <c r="AQ206" s="27"/>
      <c r="AS206" s="27"/>
      <c r="AU206" s="26">
        <f t="shared" si="20"/>
        <v>14</v>
      </c>
      <c r="AV206" s="6">
        <f t="shared" si="18"/>
        <v>0</v>
      </c>
      <c r="AW206" s="6">
        <f t="shared" si="19"/>
        <v>0</v>
      </c>
      <c r="AX206" s="26">
        <f t="shared" si="21"/>
        <v>0</v>
      </c>
      <c r="AY206" s="26">
        <f t="shared" si="22"/>
        <v>4</v>
      </c>
      <c r="AZ206" s="29">
        <f t="shared" si="23"/>
        <v>10</v>
      </c>
    </row>
    <row r="207" spans="1:52" ht="15">
      <c r="A207" s="23" t="s">
        <v>310</v>
      </c>
      <c r="B207" s="22" t="s">
        <v>1</v>
      </c>
      <c r="C207" s="26"/>
      <c r="E207" s="26">
        <v>21</v>
      </c>
      <c r="F207" s="5">
        <v>10</v>
      </c>
      <c r="G207" s="28">
        <v>27</v>
      </c>
      <c r="H207" s="5">
        <v>4</v>
      </c>
      <c r="I207" s="28">
        <v>2</v>
      </c>
      <c r="J207" s="5">
        <v>80</v>
      </c>
      <c r="K207" s="31">
        <v>52</v>
      </c>
      <c r="M207" s="31">
        <v>40</v>
      </c>
      <c r="O207" s="31"/>
      <c r="Q207" s="6">
        <v>12</v>
      </c>
      <c r="R207" s="15">
        <v>22</v>
      </c>
      <c r="S207" s="26">
        <v>29</v>
      </c>
      <c r="T207" s="15">
        <v>2</v>
      </c>
      <c r="U207" s="26"/>
      <c r="W207" s="26">
        <v>7</v>
      </c>
      <c r="X207" s="25">
        <v>36</v>
      </c>
      <c r="AG207" s="28">
        <v>7</v>
      </c>
      <c r="AH207" s="25">
        <v>36</v>
      </c>
      <c r="AI207" s="26">
        <v>13</v>
      </c>
      <c r="AJ207" s="25">
        <v>20</v>
      </c>
      <c r="AM207" s="26">
        <v>7</v>
      </c>
      <c r="AN207" s="25">
        <v>36</v>
      </c>
      <c r="AU207" s="26">
        <f t="shared" si="20"/>
        <v>246</v>
      </c>
      <c r="AV207" s="6">
        <f t="shared" si="18"/>
        <v>0</v>
      </c>
      <c r="AW207" s="6">
        <f t="shared" si="19"/>
        <v>0</v>
      </c>
      <c r="AX207" s="26">
        <f t="shared" si="21"/>
        <v>142</v>
      </c>
      <c r="AY207" s="26">
        <f t="shared" si="22"/>
        <v>68</v>
      </c>
      <c r="AZ207" s="29">
        <f t="shared" si="23"/>
        <v>36</v>
      </c>
    </row>
    <row r="208" spans="1:52" ht="15">
      <c r="A208" s="23" t="s">
        <v>311</v>
      </c>
      <c r="B208" s="22" t="s">
        <v>9</v>
      </c>
      <c r="E208" s="31">
        <v>44</v>
      </c>
      <c r="G208" s="31">
        <v>61</v>
      </c>
      <c r="I208" s="31">
        <v>45</v>
      </c>
      <c r="K208" s="31"/>
      <c r="M208" s="31"/>
      <c r="O208" s="31"/>
      <c r="Q208" s="27">
        <v>51</v>
      </c>
      <c r="S208" s="6">
        <v>16</v>
      </c>
      <c r="T208" s="15">
        <v>15</v>
      </c>
      <c r="W208" s="27">
        <v>42</v>
      </c>
      <c r="Y208" s="27"/>
      <c r="AA208" s="27"/>
      <c r="AC208" s="27"/>
      <c r="AE208" s="27"/>
      <c r="AG208" s="27"/>
      <c r="AI208" s="27"/>
      <c r="AK208" s="27"/>
      <c r="AM208" s="27">
        <v>34</v>
      </c>
      <c r="AO208" s="27"/>
      <c r="AQ208" s="27"/>
      <c r="AS208" s="27"/>
      <c r="AU208" s="26">
        <f t="shared" si="20"/>
        <v>15</v>
      </c>
      <c r="AV208" s="6">
        <f t="shared" si="18"/>
        <v>0</v>
      </c>
      <c r="AW208" s="6">
        <f t="shared" si="19"/>
        <v>0</v>
      </c>
      <c r="AX208" s="26">
        <f t="shared" si="21"/>
        <v>0</v>
      </c>
      <c r="AY208" s="26">
        <f t="shared" si="22"/>
        <v>15</v>
      </c>
      <c r="AZ208" s="29">
        <f t="shared" si="23"/>
        <v>0</v>
      </c>
    </row>
    <row r="209" spans="1:52" ht="15">
      <c r="A209" s="33" t="s">
        <v>213</v>
      </c>
      <c r="B209" s="22" t="s">
        <v>1</v>
      </c>
      <c r="C209" s="31" t="s">
        <v>7</v>
      </c>
      <c r="I209" s="26"/>
      <c r="K209" s="26"/>
      <c r="M209" s="26"/>
      <c r="O209" s="27">
        <v>43</v>
      </c>
      <c r="Q209" s="27"/>
      <c r="S209" s="27"/>
      <c r="U209" s="27"/>
      <c r="W209" s="27"/>
      <c r="Y209" s="27"/>
      <c r="AA209" s="26">
        <v>24</v>
      </c>
      <c r="AB209" s="25">
        <v>7</v>
      </c>
      <c r="AE209" s="26">
        <v>25</v>
      </c>
      <c r="AF209" s="25">
        <v>6</v>
      </c>
      <c r="AK209" s="27">
        <v>41</v>
      </c>
      <c r="AM209" s="27"/>
      <c r="AO209" s="27"/>
      <c r="AQ209" s="27"/>
      <c r="AS209" s="27"/>
      <c r="AU209" s="26">
        <f t="shared" si="20"/>
        <v>13</v>
      </c>
      <c r="AV209" s="6">
        <f t="shared" si="18"/>
        <v>13</v>
      </c>
      <c r="AW209" s="6">
        <f t="shared" si="19"/>
        <v>0</v>
      </c>
      <c r="AX209" s="26">
        <f t="shared" si="21"/>
        <v>0</v>
      </c>
      <c r="AY209" s="26">
        <f t="shared" si="22"/>
        <v>0</v>
      </c>
      <c r="AZ209" s="29">
        <f t="shared" si="23"/>
        <v>0</v>
      </c>
    </row>
    <row r="210" spans="1:52" ht="15">
      <c r="A210" s="33" t="s">
        <v>217</v>
      </c>
      <c r="B210" s="22" t="s">
        <v>10</v>
      </c>
      <c r="C210" s="31" t="s">
        <v>7</v>
      </c>
      <c r="E210" s="26"/>
      <c r="G210" s="26"/>
      <c r="I210" s="26"/>
      <c r="K210" s="26"/>
      <c r="M210" s="26"/>
      <c r="O210" s="26"/>
      <c r="Q210" s="26"/>
      <c r="S210" s="26"/>
      <c r="U210" s="26"/>
      <c r="AU210" s="26">
        <f t="shared" si="20"/>
        <v>0</v>
      </c>
      <c r="AV210" s="6">
        <f t="shared" si="18"/>
        <v>0</v>
      </c>
      <c r="AW210" s="6">
        <f t="shared" si="19"/>
        <v>0</v>
      </c>
      <c r="AX210" s="26">
        <f t="shared" si="21"/>
        <v>0</v>
      </c>
      <c r="AY210" s="26">
        <f t="shared" si="22"/>
        <v>0</v>
      </c>
      <c r="AZ210" s="29">
        <f t="shared" si="23"/>
        <v>0</v>
      </c>
    </row>
    <row r="211" spans="1:52" ht="15">
      <c r="A211" s="33" t="s">
        <v>216</v>
      </c>
      <c r="B211" s="22" t="s">
        <v>4</v>
      </c>
      <c r="C211" s="26">
        <v>17</v>
      </c>
      <c r="D211" s="5">
        <v>14</v>
      </c>
      <c r="G211" s="26"/>
      <c r="I211" s="26"/>
      <c r="O211" s="27">
        <v>31</v>
      </c>
      <c r="Q211" s="27"/>
      <c r="S211" s="27"/>
      <c r="U211" s="27"/>
      <c r="W211" s="27"/>
      <c r="Y211" s="27"/>
      <c r="AA211" s="27"/>
      <c r="AC211" s="27"/>
      <c r="AE211" s="26">
        <v>19</v>
      </c>
      <c r="AF211" s="25">
        <v>12</v>
      </c>
      <c r="AK211" s="27">
        <v>32</v>
      </c>
      <c r="AM211" s="27"/>
      <c r="AO211" s="27"/>
      <c r="AQ211" s="27"/>
      <c r="AS211" s="27"/>
      <c r="AU211" s="26">
        <f t="shared" si="20"/>
        <v>26</v>
      </c>
      <c r="AV211" s="6">
        <f t="shared" si="18"/>
        <v>26</v>
      </c>
      <c r="AW211" s="6">
        <f t="shared" si="19"/>
        <v>0</v>
      </c>
      <c r="AX211" s="26">
        <f t="shared" si="21"/>
        <v>0</v>
      </c>
      <c r="AY211" s="26">
        <f t="shared" si="22"/>
        <v>0</v>
      </c>
      <c r="AZ211" s="29">
        <f t="shared" si="23"/>
        <v>0</v>
      </c>
    </row>
    <row r="212" spans="1:52" ht="15">
      <c r="A212" s="33" t="s">
        <v>200</v>
      </c>
      <c r="B212" s="22" t="s">
        <v>14</v>
      </c>
      <c r="C212" s="31">
        <v>40</v>
      </c>
      <c r="E212" s="26"/>
      <c r="G212" s="26"/>
      <c r="I212" s="26"/>
      <c r="K212" s="26"/>
      <c r="M212" s="26"/>
      <c r="O212" s="27" t="s">
        <v>7</v>
      </c>
      <c r="Q212" s="27"/>
      <c r="S212" s="27"/>
      <c r="U212" s="27"/>
      <c r="W212" s="27"/>
      <c r="Y212" s="27"/>
      <c r="AA212" s="27">
        <v>45</v>
      </c>
      <c r="AC212" s="27"/>
      <c r="AE212" s="27">
        <v>39</v>
      </c>
      <c r="AG212" s="27"/>
      <c r="AI212" s="27"/>
      <c r="AK212" s="27"/>
      <c r="AM212" s="27"/>
      <c r="AO212" s="27"/>
      <c r="AQ212" s="27"/>
      <c r="AS212" s="27"/>
      <c r="AU212" s="26">
        <f t="shared" si="20"/>
        <v>0</v>
      </c>
      <c r="AV212" s="6">
        <f t="shared" si="18"/>
        <v>0</v>
      </c>
      <c r="AW212" s="6">
        <f t="shared" si="19"/>
        <v>0</v>
      </c>
      <c r="AX212" s="26">
        <f t="shared" si="21"/>
        <v>0</v>
      </c>
      <c r="AY212" s="26">
        <f t="shared" si="22"/>
        <v>0</v>
      </c>
      <c r="AZ212" s="29">
        <f t="shared" si="23"/>
        <v>0</v>
      </c>
    </row>
    <row r="213" spans="1:52" ht="15">
      <c r="A213" s="33" t="s">
        <v>186</v>
      </c>
      <c r="B213" s="22" t="s">
        <v>14</v>
      </c>
      <c r="C213" s="6">
        <v>26</v>
      </c>
      <c r="D213" s="5">
        <v>5</v>
      </c>
      <c r="E213" s="26"/>
      <c r="G213" s="26"/>
      <c r="I213" s="26"/>
      <c r="K213" s="26"/>
      <c r="M213" s="26"/>
      <c r="O213" s="27" t="s">
        <v>7</v>
      </c>
      <c r="Q213" s="27"/>
      <c r="S213" s="27"/>
      <c r="U213" s="27"/>
      <c r="W213" s="27"/>
      <c r="Y213" s="27"/>
      <c r="AA213" s="26">
        <v>11</v>
      </c>
      <c r="AB213" s="25">
        <v>24</v>
      </c>
      <c r="AE213" s="26">
        <v>27</v>
      </c>
      <c r="AG213" s="28"/>
      <c r="AI213" s="28"/>
      <c r="AK213" s="26">
        <v>23</v>
      </c>
      <c r="AL213" s="25">
        <v>8</v>
      </c>
      <c r="AU213" s="26">
        <f t="shared" si="20"/>
        <v>37</v>
      </c>
      <c r="AV213" s="6">
        <f t="shared" si="18"/>
        <v>37</v>
      </c>
      <c r="AW213" s="6">
        <f t="shared" si="19"/>
        <v>0</v>
      </c>
      <c r="AX213" s="26">
        <f t="shared" si="21"/>
        <v>0</v>
      </c>
      <c r="AY213" s="26">
        <f t="shared" si="22"/>
        <v>0</v>
      </c>
      <c r="AZ213" s="29">
        <f t="shared" si="23"/>
        <v>0</v>
      </c>
    </row>
    <row r="214" spans="1:52" ht="15">
      <c r="A214" s="23" t="s">
        <v>443</v>
      </c>
      <c r="B214" s="22" t="s">
        <v>112</v>
      </c>
      <c r="E214" s="26"/>
      <c r="G214" s="26"/>
      <c r="I214" s="26"/>
      <c r="K214" s="26"/>
      <c r="M214" s="26"/>
      <c r="O214" s="26"/>
      <c r="Q214" s="27" t="s">
        <v>333</v>
      </c>
      <c r="S214" s="27">
        <v>60</v>
      </c>
      <c r="U214" s="27"/>
      <c r="W214" s="27" t="s">
        <v>333</v>
      </c>
      <c r="Y214" s="27"/>
      <c r="AA214" s="27"/>
      <c r="AC214" s="27"/>
      <c r="AE214" s="27"/>
      <c r="AG214" s="28">
        <v>30</v>
      </c>
      <c r="AI214" s="27">
        <v>46</v>
      </c>
      <c r="AK214" s="27"/>
      <c r="AM214" s="27"/>
      <c r="AO214" s="27"/>
      <c r="AQ214" s="27"/>
      <c r="AS214" s="27"/>
      <c r="AU214" s="26">
        <f t="shared" si="20"/>
        <v>0</v>
      </c>
      <c r="AV214" s="6">
        <f t="shared" si="18"/>
        <v>0</v>
      </c>
      <c r="AW214" s="6">
        <f t="shared" si="19"/>
        <v>0</v>
      </c>
      <c r="AX214" s="26">
        <f t="shared" si="21"/>
        <v>0</v>
      </c>
      <c r="AY214" s="26">
        <f t="shared" si="22"/>
        <v>0</v>
      </c>
      <c r="AZ214" s="29">
        <f t="shared" si="23"/>
        <v>0</v>
      </c>
    </row>
    <row r="215" spans="1:52" ht="15">
      <c r="A215" s="23" t="s">
        <v>488</v>
      </c>
      <c r="B215" s="23" t="s">
        <v>10</v>
      </c>
      <c r="E215" s="26"/>
      <c r="G215" s="26"/>
      <c r="I215" s="26"/>
      <c r="K215" s="26"/>
      <c r="M215" s="26"/>
      <c r="O215" s="26"/>
      <c r="Q215" s="26"/>
      <c r="S215" s="26"/>
      <c r="U215" s="26"/>
      <c r="W215" s="27">
        <v>36</v>
      </c>
      <c r="Y215" s="27"/>
      <c r="AA215" s="27"/>
      <c r="AC215" s="27"/>
      <c r="AE215" s="27"/>
      <c r="AG215" s="27"/>
      <c r="AI215" s="27"/>
      <c r="AK215" s="27"/>
      <c r="AM215" s="27"/>
      <c r="AO215" s="27"/>
      <c r="AQ215" s="27"/>
      <c r="AS215" s="27"/>
      <c r="AU215" s="26">
        <f t="shared" si="20"/>
        <v>0</v>
      </c>
      <c r="AV215" s="6">
        <f t="shared" si="18"/>
        <v>0</v>
      </c>
      <c r="AW215" s="6">
        <f t="shared" si="19"/>
        <v>0</v>
      </c>
      <c r="AX215" s="26">
        <f t="shared" si="21"/>
        <v>0</v>
      </c>
      <c r="AY215" s="26">
        <f t="shared" si="22"/>
        <v>0</v>
      </c>
      <c r="AZ215" s="29">
        <f t="shared" si="23"/>
        <v>0</v>
      </c>
    </row>
    <row r="216" spans="1:52" ht="15">
      <c r="A216" s="23" t="s">
        <v>312</v>
      </c>
      <c r="B216" s="22" t="s">
        <v>8</v>
      </c>
      <c r="C216" s="26"/>
      <c r="E216" s="31">
        <v>45</v>
      </c>
      <c r="G216" s="31">
        <v>39</v>
      </c>
      <c r="I216" s="26"/>
      <c r="K216" s="26">
        <v>13</v>
      </c>
      <c r="L216" s="5">
        <v>20</v>
      </c>
      <c r="M216" s="26">
        <v>8</v>
      </c>
      <c r="N216" s="5">
        <v>32</v>
      </c>
      <c r="O216" s="26"/>
      <c r="Q216" s="27">
        <v>32</v>
      </c>
      <c r="S216" s="27"/>
      <c r="U216" s="6">
        <v>27</v>
      </c>
      <c r="V216" s="15">
        <v>4</v>
      </c>
      <c r="AC216" s="26" t="s">
        <v>19</v>
      </c>
      <c r="AG216" s="28">
        <v>16</v>
      </c>
      <c r="AH216" s="25">
        <v>15</v>
      </c>
      <c r="AI216" s="28"/>
      <c r="AK216" s="28"/>
      <c r="AM216" s="28" t="s">
        <v>333</v>
      </c>
      <c r="AO216" s="28"/>
      <c r="AQ216" s="28"/>
      <c r="AS216" s="28"/>
      <c r="AU216" s="26">
        <f t="shared" si="20"/>
        <v>71</v>
      </c>
      <c r="AV216" s="6">
        <f t="shared" si="18"/>
        <v>0</v>
      </c>
      <c r="AW216" s="6">
        <f t="shared" si="19"/>
        <v>56</v>
      </c>
      <c r="AX216" s="26">
        <f t="shared" si="21"/>
        <v>0</v>
      </c>
      <c r="AY216" s="26">
        <f t="shared" si="22"/>
        <v>0</v>
      </c>
      <c r="AZ216" s="29">
        <f t="shared" si="23"/>
        <v>15</v>
      </c>
    </row>
    <row r="217" spans="1:52" ht="15">
      <c r="A217" s="33" t="s">
        <v>212</v>
      </c>
      <c r="B217" s="22" t="s">
        <v>8</v>
      </c>
      <c r="C217" s="31" t="s">
        <v>7</v>
      </c>
      <c r="E217" s="26"/>
      <c r="G217" s="26"/>
      <c r="I217" s="26"/>
      <c r="K217" s="26"/>
      <c r="M217" s="26"/>
      <c r="O217" s="26">
        <v>13</v>
      </c>
      <c r="P217" s="5">
        <v>20</v>
      </c>
      <c r="Q217" s="26"/>
      <c r="S217" s="26"/>
      <c r="U217" s="26"/>
      <c r="AA217" s="27">
        <v>37</v>
      </c>
      <c r="AC217" s="27"/>
      <c r="AE217" s="27">
        <v>48</v>
      </c>
      <c r="AG217" s="27"/>
      <c r="AI217" s="27"/>
      <c r="AK217" s="27">
        <v>40</v>
      </c>
      <c r="AM217" s="27"/>
      <c r="AO217" s="27"/>
      <c r="AQ217" s="27"/>
      <c r="AS217" s="27"/>
      <c r="AU217" s="26">
        <f t="shared" si="20"/>
        <v>20</v>
      </c>
      <c r="AV217" s="6">
        <f t="shared" si="18"/>
        <v>20</v>
      </c>
      <c r="AW217" s="6">
        <f t="shared" si="19"/>
        <v>0</v>
      </c>
      <c r="AX217" s="26">
        <f t="shared" si="21"/>
        <v>0</v>
      </c>
      <c r="AY217" s="26">
        <f t="shared" si="22"/>
        <v>0</v>
      </c>
      <c r="AZ217" s="29">
        <f t="shared" si="23"/>
        <v>0</v>
      </c>
    </row>
    <row r="218" spans="1:52" ht="15">
      <c r="A218" s="33" t="s">
        <v>249</v>
      </c>
      <c r="B218" s="22" t="s">
        <v>4</v>
      </c>
      <c r="C218" s="31" t="s">
        <v>7</v>
      </c>
      <c r="G218" s="27"/>
      <c r="I218" s="27"/>
      <c r="K218" s="27"/>
      <c r="M218" s="27"/>
      <c r="O218" s="27">
        <v>46</v>
      </c>
      <c r="Q218" s="27"/>
      <c r="S218" s="27"/>
      <c r="U218" s="27"/>
      <c r="W218" s="27"/>
      <c r="Y218" s="27"/>
      <c r="AA218" s="27" t="s">
        <v>7</v>
      </c>
      <c r="AC218" s="27" t="s">
        <v>7</v>
      </c>
      <c r="AE218" s="27" t="s">
        <v>7</v>
      </c>
      <c r="AG218" s="28">
        <v>29</v>
      </c>
      <c r="AH218" s="25">
        <v>2</v>
      </c>
      <c r="AI218" s="28"/>
      <c r="AK218" s="27" t="s">
        <v>7</v>
      </c>
      <c r="AM218" s="27"/>
      <c r="AO218" s="27"/>
      <c r="AQ218" s="27"/>
      <c r="AS218" s="27"/>
      <c r="AU218" s="26">
        <f t="shared" si="20"/>
        <v>2</v>
      </c>
      <c r="AV218" s="6">
        <f t="shared" si="18"/>
        <v>0</v>
      </c>
      <c r="AW218" s="6">
        <f t="shared" si="19"/>
        <v>0</v>
      </c>
      <c r="AX218" s="26">
        <f t="shared" si="21"/>
        <v>0</v>
      </c>
      <c r="AY218" s="26">
        <f t="shared" si="22"/>
        <v>0</v>
      </c>
      <c r="AZ218" s="29">
        <f t="shared" si="23"/>
        <v>2</v>
      </c>
    </row>
    <row r="219" spans="1:52" ht="15">
      <c r="A219" s="33" t="s">
        <v>350</v>
      </c>
      <c r="B219" s="22" t="s">
        <v>13</v>
      </c>
      <c r="C219" s="26"/>
      <c r="E219" s="26"/>
      <c r="G219" s="31" t="s">
        <v>333</v>
      </c>
      <c r="I219" s="31">
        <v>47</v>
      </c>
      <c r="K219" s="31"/>
      <c r="M219" s="31"/>
      <c r="O219" s="31"/>
      <c r="Q219" s="31"/>
      <c r="S219" s="31"/>
      <c r="U219" s="31"/>
      <c r="W219" s="31"/>
      <c r="Y219" s="31"/>
      <c r="AA219" s="31"/>
      <c r="AC219" s="31"/>
      <c r="AE219" s="31"/>
      <c r="AG219" s="31"/>
      <c r="AI219" s="31"/>
      <c r="AK219" s="31"/>
      <c r="AM219" s="31"/>
      <c r="AO219" s="31"/>
      <c r="AQ219" s="31"/>
      <c r="AS219" s="31"/>
      <c r="AU219" s="26">
        <f t="shared" si="20"/>
        <v>0</v>
      </c>
      <c r="AV219" s="6">
        <f t="shared" si="18"/>
        <v>0</v>
      </c>
      <c r="AW219" s="6">
        <f t="shared" si="19"/>
        <v>0</v>
      </c>
      <c r="AX219" s="26">
        <f t="shared" si="21"/>
        <v>0</v>
      </c>
      <c r="AY219" s="26">
        <f t="shared" si="22"/>
        <v>0</v>
      </c>
      <c r="AZ219" s="29">
        <f t="shared" si="23"/>
        <v>0</v>
      </c>
    </row>
    <row r="220" spans="1:52" ht="15">
      <c r="A220" s="23" t="s">
        <v>313</v>
      </c>
      <c r="B220" s="22" t="s">
        <v>5</v>
      </c>
      <c r="C220" s="26"/>
      <c r="E220" s="26">
        <v>1</v>
      </c>
      <c r="F220" s="5">
        <v>100</v>
      </c>
      <c r="G220" s="28">
        <v>18</v>
      </c>
      <c r="H220" s="5">
        <v>13</v>
      </c>
      <c r="I220" s="28">
        <v>7</v>
      </c>
      <c r="J220" s="5">
        <v>36</v>
      </c>
      <c r="K220" s="28"/>
      <c r="M220" s="28"/>
      <c r="O220" s="28"/>
      <c r="Q220" s="26">
        <v>1</v>
      </c>
      <c r="R220" s="15">
        <v>100</v>
      </c>
      <c r="S220" s="26">
        <v>5</v>
      </c>
      <c r="T220" s="15">
        <v>45</v>
      </c>
      <c r="U220" s="26"/>
      <c r="W220" s="26">
        <v>1</v>
      </c>
      <c r="X220" s="25">
        <v>100</v>
      </c>
      <c r="Y220" s="26">
        <v>9</v>
      </c>
      <c r="Z220" s="25">
        <v>15</v>
      </c>
      <c r="AI220" s="26">
        <v>11</v>
      </c>
      <c r="AJ220" s="25">
        <v>24</v>
      </c>
      <c r="AM220" s="26" t="s">
        <v>333</v>
      </c>
      <c r="AU220" s="26">
        <f t="shared" si="20"/>
        <v>433</v>
      </c>
      <c r="AV220" s="6">
        <f t="shared" si="18"/>
        <v>0</v>
      </c>
      <c r="AW220" s="6">
        <f t="shared" si="19"/>
        <v>0</v>
      </c>
      <c r="AX220" s="26">
        <f t="shared" si="21"/>
        <v>149</v>
      </c>
      <c r="AY220" s="26">
        <f t="shared" si="22"/>
        <v>269</v>
      </c>
      <c r="AZ220" s="29">
        <f t="shared" si="23"/>
        <v>0</v>
      </c>
    </row>
    <row r="221" spans="1:52" ht="15">
      <c r="A221" s="23" t="s">
        <v>314</v>
      </c>
      <c r="B221" s="22" t="s">
        <v>11</v>
      </c>
      <c r="C221" s="26"/>
      <c r="E221" s="31">
        <v>37</v>
      </c>
      <c r="G221" s="31">
        <v>35</v>
      </c>
      <c r="I221" s="31" t="s">
        <v>333</v>
      </c>
      <c r="K221" s="31"/>
      <c r="M221" s="31"/>
      <c r="O221" s="31"/>
      <c r="Q221" s="27">
        <v>48</v>
      </c>
      <c r="S221" s="27">
        <v>54</v>
      </c>
      <c r="U221" s="27"/>
      <c r="W221" s="27"/>
      <c r="Y221" s="27"/>
      <c r="AA221" s="27"/>
      <c r="AC221" s="27"/>
      <c r="AE221" s="27"/>
      <c r="AG221" s="27"/>
      <c r="AI221" s="27"/>
      <c r="AK221" s="27"/>
      <c r="AM221" s="27"/>
      <c r="AO221" s="27"/>
      <c r="AQ221" s="27"/>
      <c r="AS221" s="27"/>
      <c r="AU221" s="26">
        <f t="shared" si="20"/>
        <v>0</v>
      </c>
      <c r="AV221" s="6">
        <f t="shared" si="18"/>
        <v>0</v>
      </c>
      <c r="AW221" s="6">
        <f t="shared" si="19"/>
        <v>0</v>
      </c>
      <c r="AX221" s="26">
        <f t="shared" si="21"/>
        <v>0</v>
      </c>
      <c r="AY221" s="26">
        <f t="shared" si="22"/>
        <v>0</v>
      </c>
      <c r="AZ221" s="29">
        <f t="shared" si="23"/>
        <v>0</v>
      </c>
    </row>
    <row r="222" spans="1:52" ht="15">
      <c r="A222" s="33" t="s">
        <v>219</v>
      </c>
      <c r="B222" s="22" t="s">
        <v>9</v>
      </c>
      <c r="C222" s="6">
        <v>19</v>
      </c>
      <c r="D222" s="5">
        <v>12</v>
      </c>
      <c r="E222" s="26"/>
      <c r="G222" s="26"/>
      <c r="I222" s="26"/>
      <c r="K222" s="26"/>
      <c r="M222" s="26"/>
      <c r="O222" s="26">
        <v>12</v>
      </c>
      <c r="P222" s="5">
        <v>22</v>
      </c>
      <c r="Q222" s="26"/>
      <c r="S222" s="26"/>
      <c r="U222" s="26"/>
      <c r="AA222" s="27">
        <v>35</v>
      </c>
      <c r="AC222" s="27"/>
      <c r="AE222" s="26">
        <v>20</v>
      </c>
      <c r="AF222" s="25">
        <v>11</v>
      </c>
      <c r="AK222" s="27">
        <v>34</v>
      </c>
      <c r="AM222" s="27"/>
      <c r="AO222" s="27"/>
      <c r="AQ222" s="27"/>
      <c r="AS222" s="27"/>
      <c r="AU222" s="26">
        <f t="shared" si="20"/>
        <v>45</v>
      </c>
      <c r="AV222" s="6">
        <f t="shared" si="18"/>
        <v>45</v>
      </c>
      <c r="AW222" s="6">
        <f t="shared" si="19"/>
        <v>0</v>
      </c>
      <c r="AX222" s="26">
        <f t="shared" si="21"/>
        <v>0</v>
      </c>
      <c r="AY222" s="26">
        <f t="shared" si="22"/>
        <v>0</v>
      </c>
      <c r="AZ222" s="29">
        <f t="shared" si="23"/>
        <v>0</v>
      </c>
    </row>
    <row r="223" spans="1:52" ht="15">
      <c r="A223" s="33" t="s">
        <v>193</v>
      </c>
      <c r="B223" s="22" t="s">
        <v>16</v>
      </c>
      <c r="C223" s="31" t="s">
        <v>7</v>
      </c>
      <c r="G223" s="26"/>
      <c r="I223" s="26"/>
      <c r="K223" s="26"/>
      <c r="M223" s="26"/>
      <c r="O223" s="26">
        <v>21</v>
      </c>
      <c r="P223" s="5">
        <v>10</v>
      </c>
      <c r="Q223" s="26"/>
      <c r="S223" s="26"/>
      <c r="U223" s="26"/>
      <c r="AA223" s="27" t="s">
        <v>7</v>
      </c>
      <c r="AC223" s="27"/>
      <c r="AE223" s="26">
        <v>18</v>
      </c>
      <c r="AF223" s="25">
        <v>13</v>
      </c>
      <c r="AK223" s="27" t="s">
        <v>250</v>
      </c>
      <c r="AM223" s="27"/>
      <c r="AO223" s="27"/>
      <c r="AQ223" s="27"/>
      <c r="AS223" s="27"/>
      <c r="AU223" s="26">
        <f t="shared" si="20"/>
        <v>23</v>
      </c>
      <c r="AV223" s="6">
        <f t="shared" si="18"/>
        <v>23</v>
      </c>
      <c r="AW223" s="6">
        <f t="shared" si="19"/>
        <v>0</v>
      </c>
      <c r="AX223" s="26">
        <f t="shared" si="21"/>
        <v>0</v>
      </c>
      <c r="AY223" s="26">
        <f t="shared" si="22"/>
        <v>0</v>
      </c>
      <c r="AZ223" s="29">
        <f t="shared" si="23"/>
        <v>0</v>
      </c>
    </row>
    <row r="224" spans="1:52" ht="15">
      <c r="A224" s="33" t="s">
        <v>416</v>
      </c>
      <c r="B224" s="33" t="s">
        <v>5</v>
      </c>
      <c r="E224" s="26"/>
      <c r="G224" s="26"/>
      <c r="I224" s="26"/>
      <c r="K224" s="31" t="s">
        <v>7</v>
      </c>
      <c r="M224" s="31"/>
      <c r="O224" s="31"/>
      <c r="Q224" s="31"/>
      <c r="S224" s="31"/>
      <c r="U224" s="31"/>
      <c r="W224" s="31"/>
      <c r="Y224" s="31"/>
      <c r="AA224" s="31"/>
      <c r="AC224" s="31"/>
      <c r="AE224" s="31"/>
      <c r="AG224" s="31"/>
      <c r="AI224" s="31"/>
      <c r="AK224" s="31"/>
      <c r="AM224" s="31"/>
      <c r="AO224" s="31"/>
      <c r="AQ224" s="31"/>
      <c r="AS224" s="31"/>
      <c r="AU224" s="26">
        <f t="shared" si="20"/>
        <v>0</v>
      </c>
      <c r="AV224" s="6">
        <f t="shared" si="18"/>
        <v>0</v>
      </c>
      <c r="AW224" s="6">
        <f t="shared" si="19"/>
        <v>0</v>
      </c>
      <c r="AX224" s="26">
        <f t="shared" si="21"/>
        <v>0</v>
      </c>
      <c r="AY224" s="26">
        <f t="shared" si="22"/>
        <v>0</v>
      </c>
      <c r="AZ224" s="29">
        <f t="shared" si="23"/>
        <v>0</v>
      </c>
    </row>
    <row r="225" spans="1:52" ht="15">
      <c r="A225" s="23" t="s">
        <v>315</v>
      </c>
      <c r="B225" s="22" t="s">
        <v>4</v>
      </c>
      <c r="E225" s="31">
        <v>54</v>
      </c>
      <c r="G225" s="31">
        <v>42</v>
      </c>
      <c r="I225" s="26"/>
      <c r="K225" s="26"/>
      <c r="M225" s="26"/>
      <c r="O225" s="26"/>
      <c r="Q225" s="27" t="s">
        <v>331</v>
      </c>
      <c r="S225" s="27"/>
      <c r="U225" s="27"/>
      <c r="W225" s="27"/>
      <c r="Y225" s="27"/>
      <c r="AA225" s="27"/>
      <c r="AC225" s="27"/>
      <c r="AE225" s="27"/>
      <c r="AG225" s="27"/>
      <c r="AI225" s="27"/>
      <c r="AK225" s="27"/>
      <c r="AM225" s="24" t="s">
        <v>333</v>
      </c>
      <c r="AO225" s="27"/>
      <c r="AQ225" s="27"/>
      <c r="AS225" s="27"/>
      <c r="AU225" s="26">
        <f t="shared" si="20"/>
        <v>0</v>
      </c>
      <c r="AV225" s="6">
        <f t="shared" si="18"/>
        <v>0</v>
      </c>
      <c r="AW225" s="6">
        <f t="shared" si="19"/>
        <v>0</v>
      </c>
      <c r="AX225" s="26">
        <f t="shared" si="21"/>
        <v>0</v>
      </c>
      <c r="AY225" s="26">
        <f t="shared" si="22"/>
        <v>0</v>
      </c>
      <c r="AZ225" s="29">
        <f t="shared" si="23"/>
        <v>0</v>
      </c>
    </row>
    <row r="226" spans="1:52" ht="15">
      <c r="A226" s="30" t="s">
        <v>555</v>
      </c>
      <c r="B226" s="34" t="s">
        <v>9</v>
      </c>
      <c r="E226" s="26"/>
      <c r="G226" s="26"/>
      <c r="K226" s="26"/>
      <c r="M226" s="26"/>
      <c r="O226" s="26"/>
      <c r="Q226" s="26"/>
      <c r="S226" s="26"/>
      <c r="U226" s="26"/>
      <c r="AE226" s="27">
        <v>47</v>
      </c>
      <c r="AG226" s="27"/>
      <c r="AI226" s="27"/>
      <c r="AK226" s="27"/>
      <c r="AM226" s="27"/>
      <c r="AO226" s="27"/>
      <c r="AQ226" s="27"/>
      <c r="AS226" s="27"/>
      <c r="AU226" s="26">
        <f t="shared" si="20"/>
        <v>0</v>
      </c>
      <c r="AV226" s="6">
        <f t="shared" si="18"/>
        <v>0</v>
      </c>
      <c r="AW226" s="6">
        <f t="shared" si="19"/>
        <v>0</v>
      </c>
      <c r="AX226" s="26">
        <f t="shared" si="21"/>
        <v>0</v>
      </c>
      <c r="AY226" s="26">
        <f t="shared" si="22"/>
        <v>0</v>
      </c>
      <c r="AZ226" s="29">
        <f t="shared" si="23"/>
        <v>0</v>
      </c>
    </row>
    <row r="227" spans="1:52" ht="15">
      <c r="A227" s="30" t="s">
        <v>442</v>
      </c>
      <c r="B227" s="22" t="s">
        <v>441</v>
      </c>
      <c r="E227" s="26"/>
      <c r="G227" s="26"/>
      <c r="Q227" s="27">
        <v>55</v>
      </c>
      <c r="S227" s="27">
        <v>62</v>
      </c>
      <c r="U227" s="27"/>
      <c r="W227" s="27"/>
      <c r="Y227" s="27"/>
      <c r="AA227" s="27"/>
      <c r="AC227" s="27"/>
      <c r="AE227" s="27"/>
      <c r="AG227" s="27"/>
      <c r="AI227" s="27"/>
      <c r="AK227" s="27"/>
      <c r="AM227" s="27"/>
      <c r="AO227" s="27"/>
      <c r="AQ227" s="27"/>
      <c r="AS227" s="27"/>
      <c r="AU227" s="26">
        <f t="shared" si="20"/>
        <v>0</v>
      </c>
      <c r="AV227" s="6">
        <f t="shared" si="18"/>
        <v>0</v>
      </c>
      <c r="AW227" s="6">
        <f t="shared" si="19"/>
        <v>0</v>
      </c>
      <c r="AX227" s="26">
        <f t="shared" si="21"/>
        <v>0</v>
      </c>
      <c r="AY227" s="26">
        <f t="shared" si="22"/>
        <v>0</v>
      </c>
      <c r="AZ227" s="29">
        <f t="shared" si="23"/>
        <v>0</v>
      </c>
    </row>
    <row r="228" spans="1:52" ht="15">
      <c r="A228" s="32" t="s">
        <v>248</v>
      </c>
      <c r="B228" s="22" t="s">
        <v>2</v>
      </c>
      <c r="C228" s="31" t="s">
        <v>7</v>
      </c>
      <c r="M228" s="31">
        <v>43</v>
      </c>
      <c r="O228" s="27">
        <v>48</v>
      </c>
      <c r="Q228" s="27"/>
      <c r="S228" s="27"/>
      <c r="U228" s="27"/>
      <c r="W228" s="27"/>
      <c r="Y228" s="27"/>
      <c r="AA228" s="27"/>
      <c r="AC228" s="27"/>
      <c r="AE228" s="27"/>
      <c r="AG228" s="27"/>
      <c r="AI228" s="27"/>
      <c r="AK228" s="27"/>
      <c r="AM228" s="27"/>
      <c r="AO228" s="27"/>
      <c r="AQ228" s="27"/>
      <c r="AS228" s="27"/>
      <c r="AU228" s="26">
        <f t="shared" si="20"/>
        <v>0</v>
      </c>
      <c r="AV228" s="6">
        <f t="shared" si="18"/>
        <v>0</v>
      </c>
      <c r="AW228" s="6">
        <f t="shared" si="19"/>
        <v>0</v>
      </c>
      <c r="AX228" s="26">
        <f t="shared" si="21"/>
        <v>0</v>
      </c>
      <c r="AY228" s="26">
        <f t="shared" si="22"/>
        <v>0</v>
      </c>
      <c r="AZ228" s="29">
        <f t="shared" si="23"/>
        <v>0</v>
      </c>
    </row>
    <row r="229" spans="1:52" ht="15">
      <c r="A229" s="32" t="s">
        <v>420</v>
      </c>
      <c r="B229" s="33" t="s">
        <v>4</v>
      </c>
      <c r="C229" s="26"/>
      <c r="K229" s="31">
        <v>57</v>
      </c>
      <c r="M229" s="31" t="s">
        <v>7</v>
      </c>
      <c r="O229" s="31"/>
      <c r="Q229" s="31"/>
      <c r="S229" s="31"/>
      <c r="U229" s="27">
        <v>56</v>
      </c>
      <c r="W229" s="27"/>
      <c r="Y229" s="27"/>
      <c r="AA229" s="27"/>
      <c r="AC229" s="27"/>
      <c r="AE229" s="27"/>
      <c r="AG229" s="27"/>
      <c r="AI229" s="27"/>
      <c r="AK229" s="27"/>
      <c r="AM229" s="27"/>
      <c r="AO229" s="27"/>
      <c r="AQ229" s="27"/>
      <c r="AS229" s="27"/>
      <c r="AU229" s="26">
        <f t="shared" si="20"/>
        <v>0</v>
      </c>
      <c r="AV229" s="6">
        <f t="shared" si="18"/>
        <v>0</v>
      </c>
      <c r="AW229" s="6">
        <f t="shared" si="19"/>
        <v>0</v>
      </c>
      <c r="AX229" s="26">
        <f t="shared" si="21"/>
        <v>0</v>
      </c>
      <c r="AY229" s="26">
        <f t="shared" si="22"/>
        <v>0</v>
      </c>
      <c r="AZ229" s="29">
        <f t="shared" si="23"/>
        <v>0</v>
      </c>
    </row>
    <row r="230" spans="1:52" ht="15">
      <c r="A230" s="33" t="s">
        <v>234</v>
      </c>
      <c r="B230" s="22" t="s">
        <v>110</v>
      </c>
      <c r="C230" s="31">
        <v>31</v>
      </c>
      <c r="E230" s="31">
        <v>42</v>
      </c>
      <c r="G230" s="31">
        <v>43</v>
      </c>
      <c r="I230" s="31" t="s">
        <v>333</v>
      </c>
      <c r="K230" s="31" t="s">
        <v>250</v>
      </c>
      <c r="M230" s="31" t="s">
        <v>7</v>
      </c>
      <c r="O230" s="27">
        <v>47</v>
      </c>
      <c r="Q230" s="27" t="s">
        <v>333</v>
      </c>
      <c r="S230" s="26">
        <v>21</v>
      </c>
      <c r="T230" s="15">
        <v>10</v>
      </c>
      <c r="U230" s="26"/>
      <c r="W230" s="26">
        <v>27</v>
      </c>
      <c r="X230" s="25">
        <v>4</v>
      </c>
      <c r="AA230" s="27">
        <v>46</v>
      </c>
      <c r="AC230" s="27"/>
      <c r="AE230" s="27">
        <v>41</v>
      </c>
      <c r="AG230" s="28" t="s">
        <v>561</v>
      </c>
      <c r="AI230" s="27" t="s">
        <v>331</v>
      </c>
      <c r="AK230" s="27">
        <v>38</v>
      </c>
      <c r="AM230" s="27">
        <v>33</v>
      </c>
      <c r="AO230" s="27"/>
      <c r="AQ230" s="27"/>
      <c r="AS230" s="27"/>
      <c r="AU230" s="26">
        <f t="shared" si="20"/>
        <v>14</v>
      </c>
      <c r="AV230" s="6">
        <f t="shared" si="18"/>
        <v>0</v>
      </c>
      <c r="AW230" s="6">
        <f t="shared" si="19"/>
        <v>0</v>
      </c>
      <c r="AX230" s="26">
        <f t="shared" si="21"/>
        <v>0</v>
      </c>
      <c r="AY230" s="26">
        <f t="shared" si="22"/>
        <v>14</v>
      </c>
      <c r="AZ230" s="29">
        <f t="shared" si="23"/>
        <v>0</v>
      </c>
    </row>
    <row r="231" spans="1:52" ht="15">
      <c r="A231" s="33" t="s">
        <v>467</v>
      </c>
      <c r="B231" s="22" t="s">
        <v>167</v>
      </c>
      <c r="C231" s="26"/>
      <c r="E231" s="26"/>
      <c r="G231" s="26"/>
      <c r="I231" s="26"/>
      <c r="K231" s="26"/>
      <c r="M231" s="26"/>
      <c r="O231" s="26"/>
      <c r="Q231" s="26"/>
      <c r="S231" s="26"/>
      <c r="U231" s="27">
        <v>51</v>
      </c>
      <c r="W231" s="27"/>
      <c r="Y231" s="27"/>
      <c r="AA231" s="27"/>
      <c r="AC231" s="27"/>
      <c r="AE231" s="27"/>
      <c r="AG231" s="27"/>
      <c r="AI231" s="27"/>
      <c r="AK231" s="27"/>
      <c r="AM231" s="27"/>
      <c r="AO231" s="27"/>
      <c r="AQ231" s="27"/>
      <c r="AS231" s="27"/>
      <c r="AU231" s="26">
        <f t="shared" si="20"/>
        <v>0</v>
      </c>
      <c r="AV231" s="6">
        <f t="shared" si="18"/>
        <v>0</v>
      </c>
      <c r="AW231" s="6">
        <f t="shared" si="19"/>
        <v>0</v>
      </c>
      <c r="AX231" s="26">
        <f t="shared" si="21"/>
        <v>0</v>
      </c>
      <c r="AY231" s="26">
        <f t="shared" si="22"/>
        <v>0</v>
      </c>
      <c r="AZ231" s="29">
        <f t="shared" si="23"/>
        <v>0</v>
      </c>
    </row>
    <row r="232" spans="1:52" ht="15">
      <c r="A232" s="33" t="s">
        <v>173</v>
      </c>
      <c r="B232" s="22" t="s">
        <v>8</v>
      </c>
      <c r="C232" s="6">
        <v>6</v>
      </c>
      <c r="D232" s="5">
        <v>40</v>
      </c>
      <c r="E232" s="6">
        <v>4</v>
      </c>
      <c r="F232" s="5">
        <v>50</v>
      </c>
      <c r="G232" s="28">
        <v>9</v>
      </c>
      <c r="H232" s="5">
        <v>29</v>
      </c>
      <c r="I232" s="31" t="s">
        <v>333</v>
      </c>
      <c r="K232" s="31">
        <v>31</v>
      </c>
      <c r="M232" s="6">
        <v>25</v>
      </c>
      <c r="N232" s="5">
        <v>6</v>
      </c>
      <c r="O232" s="6">
        <v>4</v>
      </c>
      <c r="P232" s="5">
        <v>50</v>
      </c>
      <c r="Q232" s="6">
        <v>6</v>
      </c>
      <c r="R232" s="15">
        <v>40</v>
      </c>
      <c r="S232" s="6">
        <v>1</v>
      </c>
      <c r="T232" s="15">
        <v>100</v>
      </c>
      <c r="U232" s="27">
        <v>49</v>
      </c>
      <c r="W232" s="26">
        <v>2</v>
      </c>
      <c r="X232" s="25">
        <v>80</v>
      </c>
      <c r="AA232" s="26">
        <v>30</v>
      </c>
      <c r="AE232" s="26">
        <v>10</v>
      </c>
      <c r="AF232" s="25">
        <v>26</v>
      </c>
      <c r="AG232" s="28">
        <v>14</v>
      </c>
      <c r="AH232" s="25">
        <v>18</v>
      </c>
      <c r="AI232" s="26">
        <v>13</v>
      </c>
      <c r="AJ232" s="25">
        <v>20</v>
      </c>
      <c r="AK232" s="26">
        <v>21</v>
      </c>
      <c r="AL232" s="25">
        <v>10</v>
      </c>
      <c r="AM232" s="26">
        <v>6</v>
      </c>
      <c r="AN232" s="25">
        <v>40</v>
      </c>
      <c r="AU232" s="26">
        <f t="shared" si="20"/>
        <v>509</v>
      </c>
      <c r="AV232" s="6">
        <f t="shared" si="18"/>
        <v>126</v>
      </c>
      <c r="AW232" s="6">
        <f t="shared" si="19"/>
        <v>6</v>
      </c>
      <c r="AX232" s="26">
        <f t="shared" si="21"/>
        <v>109</v>
      </c>
      <c r="AY232" s="26">
        <f t="shared" si="22"/>
        <v>250</v>
      </c>
      <c r="AZ232" s="29">
        <f t="shared" si="23"/>
        <v>18</v>
      </c>
    </row>
    <row r="233" spans="1:52" ht="15">
      <c r="A233" s="33" t="s">
        <v>449</v>
      </c>
      <c r="B233" s="33" t="s">
        <v>8</v>
      </c>
      <c r="Q233" s="27">
        <v>36</v>
      </c>
      <c r="S233" s="27">
        <v>50</v>
      </c>
      <c r="U233" s="27"/>
      <c r="W233" s="27">
        <v>41</v>
      </c>
      <c r="Y233" s="27"/>
      <c r="AA233" s="27"/>
      <c r="AC233" s="27"/>
      <c r="AE233" s="27"/>
      <c r="AG233" s="52"/>
      <c r="AI233" s="27">
        <v>31</v>
      </c>
      <c r="AK233" s="27"/>
      <c r="AM233" s="27">
        <v>24</v>
      </c>
      <c r="AN233" s="25">
        <v>7</v>
      </c>
      <c r="AO233" s="27"/>
      <c r="AQ233" s="27"/>
      <c r="AS233" s="27"/>
      <c r="AU233" s="26">
        <f t="shared" si="20"/>
        <v>7</v>
      </c>
      <c r="AV233" s="6">
        <f t="shared" si="18"/>
        <v>0</v>
      </c>
      <c r="AW233" s="6">
        <f t="shared" si="19"/>
        <v>0</v>
      </c>
      <c r="AX233" s="26">
        <f t="shared" si="21"/>
        <v>7</v>
      </c>
      <c r="AY233" s="26">
        <f t="shared" si="22"/>
        <v>0</v>
      </c>
      <c r="AZ233" s="29">
        <f t="shared" si="23"/>
        <v>0</v>
      </c>
    </row>
  </sheetData>
  <sheetProtection/>
  <mergeCells count="22">
    <mergeCell ref="O1:P1"/>
    <mergeCell ref="AI1:AJ1"/>
    <mergeCell ref="AG1:AH1"/>
    <mergeCell ref="AE1:AF1"/>
    <mergeCell ref="AA1:AB1"/>
    <mergeCell ref="S1:T1"/>
    <mergeCell ref="AS1:AT1"/>
    <mergeCell ref="C1:D1"/>
    <mergeCell ref="G1:H1"/>
    <mergeCell ref="I1:J1"/>
    <mergeCell ref="E1:F1"/>
    <mergeCell ref="K1:L1"/>
    <mergeCell ref="M1:N1"/>
    <mergeCell ref="Q1:R1"/>
    <mergeCell ref="W1:X1"/>
    <mergeCell ref="U1:V1"/>
    <mergeCell ref="AM1:AN1"/>
    <mergeCell ref="AK1:AL1"/>
    <mergeCell ref="AC1:AD1"/>
    <mergeCell ref="Y1:Z1"/>
    <mergeCell ref="AO1:AP1"/>
    <mergeCell ref="AQ1:AR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97"/>
  <sheetViews>
    <sheetView zoomScale="85" zoomScaleNormal="85" zoomScalePageLayoutView="0" workbookViewId="0" topLeftCell="A1">
      <pane xSplit="2" ySplit="1" topLeftCell="V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9" sqref="A39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1" bestFit="1" customWidth="1"/>
    <col min="24" max="24" width="5.28125" style="20" customWidth="1"/>
    <col min="25" max="25" width="5.8515625" style="19" bestFit="1" customWidth="1"/>
    <col min="26" max="26" width="5.28125" style="18" customWidth="1"/>
    <col min="27" max="27" width="5.8515625" style="26" bestFit="1" customWidth="1"/>
    <col min="28" max="28" width="5.28125" style="25" customWidth="1"/>
    <col min="29" max="29" width="5.8515625" style="26" bestFit="1" customWidth="1"/>
    <col min="30" max="30" width="5.28125" style="25" customWidth="1"/>
    <col min="31" max="31" width="5.8515625" style="26" bestFit="1" customWidth="1"/>
    <col min="32" max="32" width="5.28125" style="25" customWidth="1"/>
    <col min="33" max="33" width="5.8515625" style="26" bestFit="1" customWidth="1"/>
    <col min="34" max="34" width="5.28125" style="25" customWidth="1"/>
    <col min="35" max="35" width="5.8515625" style="26" bestFit="1" customWidth="1"/>
    <col min="36" max="36" width="5.28125" style="25" customWidth="1"/>
    <col min="37" max="37" width="5.8515625" style="26" bestFit="1" customWidth="1"/>
    <col min="38" max="38" width="5.28125" style="25" customWidth="1"/>
    <col min="39" max="39" width="5.8515625" style="26" bestFit="1" customWidth="1"/>
    <col min="40" max="40" width="5.28125" style="25" customWidth="1"/>
    <col min="41" max="41" width="5.8515625" style="26" bestFit="1" customWidth="1"/>
    <col min="42" max="42" width="5.28125" style="25" customWidth="1"/>
    <col min="43" max="43" width="5.8515625" style="26" bestFit="1" customWidth="1"/>
    <col min="44" max="44" width="5.28125" style="25" customWidth="1"/>
    <col min="45" max="49" width="7.140625" style="6" customWidth="1"/>
    <col min="50" max="50" width="7.140625" style="13" customWidth="1"/>
  </cols>
  <sheetData>
    <row r="1" spans="1:50" s="1" customFormat="1" ht="30.75" customHeight="1" thickBot="1">
      <c r="A1" s="11"/>
      <c r="C1" s="71" t="s">
        <v>159</v>
      </c>
      <c r="D1" s="72"/>
      <c r="E1" s="71" t="s">
        <v>158</v>
      </c>
      <c r="F1" s="72"/>
      <c r="G1" s="71" t="s">
        <v>334</v>
      </c>
      <c r="H1" s="72"/>
      <c r="I1" s="71" t="s">
        <v>356</v>
      </c>
      <c r="J1" s="72"/>
      <c r="K1" s="71" t="s">
        <v>394</v>
      </c>
      <c r="L1" s="72"/>
      <c r="M1" s="71" t="s">
        <v>397</v>
      </c>
      <c r="N1" s="72"/>
      <c r="O1" s="71" t="s">
        <v>355</v>
      </c>
      <c r="P1" s="72"/>
      <c r="Q1" s="71" t="s">
        <v>440</v>
      </c>
      <c r="R1" s="72"/>
      <c r="S1" s="71" t="s">
        <v>458</v>
      </c>
      <c r="T1" s="72"/>
      <c r="U1" s="71" t="s">
        <v>472</v>
      </c>
      <c r="V1" s="72"/>
      <c r="W1" s="71" t="s">
        <v>479</v>
      </c>
      <c r="X1" s="72"/>
      <c r="Y1" s="71" t="s">
        <v>475</v>
      </c>
      <c r="Z1" s="72"/>
      <c r="AA1" s="71" t="s">
        <v>490</v>
      </c>
      <c r="AB1" s="72"/>
      <c r="AC1" s="71" t="s">
        <v>491</v>
      </c>
      <c r="AD1" s="72"/>
      <c r="AE1" s="71" t="s">
        <v>523</v>
      </c>
      <c r="AF1" s="72"/>
      <c r="AG1" s="71" t="s">
        <v>552</v>
      </c>
      <c r="AH1" s="72"/>
      <c r="AI1" s="71" t="s">
        <v>560</v>
      </c>
      <c r="AJ1" s="72"/>
      <c r="AK1" s="71" t="s">
        <v>569</v>
      </c>
      <c r="AL1" s="72"/>
      <c r="AM1" s="71" t="s">
        <v>590</v>
      </c>
      <c r="AN1" s="72"/>
      <c r="AO1" s="71" t="s">
        <v>592</v>
      </c>
      <c r="AP1" s="72"/>
      <c r="AQ1" s="71" t="s">
        <v>591</v>
      </c>
      <c r="AR1" s="72"/>
      <c r="AS1" s="2" t="s">
        <v>0</v>
      </c>
      <c r="AT1" s="2" t="s">
        <v>115</v>
      </c>
      <c r="AU1" s="2" t="s">
        <v>116</v>
      </c>
      <c r="AV1" s="2" t="s">
        <v>117</v>
      </c>
      <c r="AW1" s="2" t="s">
        <v>317</v>
      </c>
      <c r="AX1" s="12" t="s">
        <v>118</v>
      </c>
    </row>
    <row r="2" spans="1:50" ht="15.75" thickTop="1">
      <c r="A2" s="33" t="s">
        <v>390</v>
      </c>
      <c r="B2" s="33" t="s">
        <v>8</v>
      </c>
      <c r="C2" s="24"/>
      <c r="E2" s="26"/>
      <c r="G2" s="26"/>
      <c r="I2" s="26"/>
      <c r="K2" s="28">
        <v>14</v>
      </c>
      <c r="L2" s="5">
        <v>18</v>
      </c>
      <c r="M2" s="28">
        <v>24</v>
      </c>
      <c r="N2" s="5">
        <v>7</v>
      </c>
      <c r="O2" s="31">
        <v>36</v>
      </c>
      <c r="Q2" s="31"/>
      <c r="S2" s="6">
        <v>16</v>
      </c>
      <c r="T2" s="15">
        <v>15</v>
      </c>
      <c r="U2" s="27" t="s">
        <v>7</v>
      </c>
      <c r="W2" s="27"/>
      <c r="Y2" s="27"/>
      <c r="AA2" s="27"/>
      <c r="AC2" s="27"/>
      <c r="AE2" s="27"/>
      <c r="AG2" s="27">
        <v>31</v>
      </c>
      <c r="AI2" s="26">
        <v>29</v>
      </c>
      <c r="AJ2" s="25">
        <v>2</v>
      </c>
      <c r="AM2" s="27">
        <v>32</v>
      </c>
      <c r="AS2" s="6">
        <f>+D2+F2+H2+J2+L2+N2+P2+R2+T2+V2+Z2+X2+AB2+AD2+AF2+AH2+AJ2+AL2+AN2+AP2+AR2</f>
        <v>42</v>
      </c>
      <c r="AT2" s="6">
        <f aca="true" t="shared" si="0" ref="AT2:AT33">+F2+J2+X2+AB2+AF2+AL2</f>
        <v>0</v>
      </c>
      <c r="AU2" s="6">
        <f aca="true" t="shared" si="1" ref="AU2:AU33">+D2+H2+R2+Z2</f>
        <v>0</v>
      </c>
      <c r="AV2" s="6">
        <f>+P2+AJ2+AN2+AR2</f>
        <v>2</v>
      </c>
      <c r="AW2" s="6">
        <f>+L2+N2+T2+AH2+AP2</f>
        <v>40</v>
      </c>
      <c r="AX2" s="13">
        <f aca="true" t="shared" si="2" ref="AX2:AX33">+V2</f>
        <v>0</v>
      </c>
    </row>
    <row r="3" spans="1:50" ht="15">
      <c r="A3" s="33" t="s">
        <v>433</v>
      </c>
      <c r="B3" s="33" t="s">
        <v>10</v>
      </c>
      <c r="C3" s="24"/>
      <c r="E3" s="26"/>
      <c r="G3" s="26"/>
      <c r="I3" s="26"/>
      <c r="K3" s="26"/>
      <c r="M3" s="26"/>
      <c r="O3" s="26"/>
      <c r="Q3" s="27">
        <v>33</v>
      </c>
      <c r="S3" s="27"/>
      <c r="U3" s="27"/>
      <c r="W3" s="27"/>
      <c r="Y3" s="27">
        <v>47</v>
      </c>
      <c r="AA3" s="27"/>
      <c r="AC3" s="27"/>
      <c r="AE3" s="27"/>
      <c r="AG3" s="27"/>
      <c r="AI3" s="27"/>
      <c r="AK3" s="27"/>
      <c r="AM3" s="27"/>
      <c r="AO3" s="27"/>
      <c r="AQ3" s="27"/>
      <c r="AS3" s="26">
        <f aca="true" t="shared" si="3" ref="AS3:AS66">+D3+F3+H3+J3+L3+N3+P3+R3+T3+V3+Z3+X3+AB3+AD3+AF3+AH3+AJ3+AL3+AN3+AP3+AR3</f>
        <v>0</v>
      </c>
      <c r="AT3" s="26">
        <f t="shared" si="0"/>
        <v>0</v>
      </c>
      <c r="AU3" s="19">
        <f t="shared" si="1"/>
        <v>0</v>
      </c>
      <c r="AV3" s="26">
        <f aca="true" t="shared" si="4" ref="AV3:AV66">+P3+AJ3+AN3+AR3</f>
        <v>0</v>
      </c>
      <c r="AW3" s="26">
        <f aca="true" t="shared" si="5" ref="AW3:AW66">+L3+N3+T3+AH3+AP3</f>
        <v>0</v>
      </c>
      <c r="AX3" s="13">
        <f t="shared" si="2"/>
        <v>0</v>
      </c>
    </row>
    <row r="4" spans="1:50" ht="15">
      <c r="A4" s="23" t="s">
        <v>49</v>
      </c>
      <c r="B4" s="17" t="s">
        <v>6</v>
      </c>
      <c r="C4" s="28">
        <v>27</v>
      </c>
      <c r="D4" s="5">
        <v>4</v>
      </c>
      <c r="E4" s="26"/>
      <c r="G4" s="31">
        <v>39</v>
      </c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AI4" s="27"/>
      <c r="AK4" s="27"/>
      <c r="AM4" s="27"/>
      <c r="AO4" s="27"/>
      <c r="AQ4" s="27"/>
      <c r="AS4" s="26">
        <f t="shared" si="3"/>
        <v>4</v>
      </c>
      <c r="AT4" s="26">
        <f t="shared" si="0"/>
        <v>0</v>
      </c>
      <c r="AU4" s="19">
        <f t="shared" si="1"/>
        <v>4</v>
      </c>
      <c r="AV4" s="26">
        <f t="shared" si="4"/>
        <v>0</v>
      </c>
      <c r="AW4" s="26">
        <f t="shared" si="5"/>
        <v>0</v>
      </c>
      <c r="AX4" s="13">
        <f t="shared" si="2"/>
        <v>0</v>
      </c>
    </row>
    <row r="5" spans="1:50" ht="15">
      <c r="A5" s="23" t="s">
        <v>46</v>
      </c>
      <c r="B5" s="22" t="s">
        <v>10</v>
      </c>
      <c r="C5" s="31" t="s">
        <v>7</v>
      </c>
      <c r="E5" s="26"/>
      <c r="G5" s="31" t="s">
        <v>7</v>
      </c>
      <c r="I5" s="26"/>
      <c r="K5" s="26"/>
      <c r="M5" s="26"/>
      <c r="O5" s="26"/>
      <c r="Q5" s="27">
        <v>39</v>
      </c>
      <c r="S5" s="27"/>
      <c r="U5" s="27"/>
      <c r="W5" s="27"/>
      <c r="Y5" s="27">
        <v>43</v>
      </c>
      <c r="AA5" s="27"/>
      <c r="AC5" s="27"/>
      <c r="AE5" s="27"/>
      <c r="AG5" s="27"/>
      <c r="AI5" s="27"/>
      <c r="AK5" s="27"/>
      <c r="AM5" s="27"/>
      <c r="AO5" s="27"/>
      <c r="AQ5" s="27"/>
      <c r="AS5" s="26">
        <f t="shared" si="3"/>
        <v>0</v>
      </c>
      <c r="AT5" s="26">
        <f t="shared" si="0"/>
        <v>0</v>
      </c>
      <c r="AU5" s="19">
        <f t="shared" si="1"/>
        <v>0</v>
      </c>
      <c r="AV5" s="26">
        <f t="shared" si="4"/>
        <v>0</v>
      </c>
      <c r="AW5" s="26">
        <f t="shared" si="5"/>
        <v>0</v>
      </c>
      <c r="AX5" s="13">
        <f t="shared" si="2"/>
        <v>0</v>
      </c>
    </row>
    <row r="6" spans="1:50" ht="15">
      <c r="A6" s="23" t="s">
        <v>70</v>
      </c>
      <c r="B6" s="22" t="s">
        <v>5</v>
      </c>
      <c r="C6" s="31" t="s">
        <v>7</v>
      </c>
      <c r="E6" s="26"/>
      <c r="G6" s="26">
        <v>12</v>
      </c>
      <c r="H6" s="5">
        <v>22</v>
      </c>
      <c r="I6" s="31">
        <v>48</v>
      </c>
      <c r="K6" s="31">
        <v>43</v>
      </c>
      <c r="M6" s="31">
        <v>36</v>
      </c>
      <c r="O6" s="26">
        <v>14</v>
      </c>
      <c r="P6" s="5">
        <v>18</v>
      </c>
      <c r="Q6" s="27">
        <v>42</v>
      </c>
      <c r="S6" s="26">
        <v>21</v>
      </c>
      <c r="T6" s="15">
        <v>10</v>
      </c>
      <c r="U6" s="26">
        <v>10</v>
      </c>
      <c r="V6" s="15">
        <v>26</v>
      </c>
      <c r="W6" s="27"/>
      <c r="Y6" s="27">
        <v>37</v>
      </c>
      <c r="AA6" s="27"/>
      <c r="AC6" s="27"/>
      <c r="AE6" s="27"/>
      <c r="AG6" s="27">
        <v>31</v>
      </c>
      <c r="AI6" s="26">
        <v>10</v>
      </c>
      <c r="AJ6" s="25">
        <v>26</v>
      </c>
      <c r="AM6" s="27">
        <v>13</v>
      </c>
      <c r="AN6" s="25">
        <v>20</v>
      </c>
      <c r="AS6" s="26">
        <f t="shared" si="3"/>
        <v>122</v>
      </c>
      <c r="AT6" s="26">
        <f t="shared" si="0"/>
        <v>0</v>
      </c>
      <c r="AU6" s="19">
        <f t="shared" si="1"/>
        <v>22</v>
      </c>
      <c r="AV6" s="26">
        <f t="shared" si="4"/>
        <v>64</v>
      </c>
      <c r="AW6" s="26">
        <f t="shared" si="5"/>
        <v>10</v>
      </c>
      <c r="AX6" s="13">
        <f t="shared" si="2"/>
        <v>26</v>
      </c>
    </row>
    <row r="7" spans="1:50" ht="15">
      <c r="A7" s="23" t="s">
        <v>121</v>
      </c>
      <c r="B7" s="22" t="s">
        <v>1</v>
      </c>
      <c r="C7" s="24"/>
      <c r="E7" s="31" t="s">
        <v>7</v>
      </c>
      <c r="G7" s="26"/>
      <c r="I7" s="26">
        <v>14</v>
      </c>
      <c r="J7" s="5">
        <v>18</v>
      </c>
      <c r="K7" s="26"/>
      <c r="M7" s="26"/>
      <c r="O7" s="26"/>
      <c r="Q7" s="26"/>
      <c r="S7" s="26"/>
      <c r="U7" s="26">
        <v>24</v>
      </c>
      <c r="V7" s="15">
        <v>7</v>
      </c>
      <c r="W7" s="26" t="s">
        <v>19</v>
      </c>
      <c r="Y7" s="26"/>
      <c r="AA7" s="26">
        <v>21</v>
      </c>
      <c r="AB7" s="25">
        <v>10</v>
      </c>
      <c r="AE7" s="26">
        <v>10</v>
      </c>
      <c r="AF7" s="25">
        <v>26</v>
      </c>
      <c r="AK7" s="26">
        <v>8</v>
      </c>
      <c r="AL7" s="25">
        <v>32</v>
      </c>
      <c r="AS7" s="26">
        <f t="shared" si="3"/>
        <v>93</v>
      </c>
      <c r="AT7" s="26">
        <f t="shared" si="0"/>
        <v>86</v>
      </c>
      <c r="AU7" s="19">
        <f t="shared" si="1"/>
        <v>0</v>
      </c>
      <c r="AV7" s="26">
        <f t="shared" si="4"/>
        <v>0</v>
      </c>
      <c r="AW7" s="26">
        <f t="shared" si="5"/>
        <v>0</v>
      </c>
      <c r="AX7" s="13">
        <f t="shared" si="2"/>
        <v>7</v>
      </c>
    </row>
    <row r="8" spans="1:50" ht="15">
      <c r="A8" s="33" t="s">
        <v>376</v>
      </c>
      <c r="B8" s="33" t="s">
        <v>8</v>
      </c>
      <c r="C8" s="24"/>
      <c r="E8" s="26"/>
      <c r="G8" s="26"/>
      <c r="I8" s="26"/>
      <c r="K8" s="28">
        <v>26</v>
      </c>
      <c r="L8" s="5">
        <v>5</v>
      </c>
      <c r="M8" s="28">
        <v>22</v>
      </c>
      <c r="N8" s="5">
        <v>9</v>
      </c>
      <c r="O8" s="26">
        <v>18</v>
      </c>
      <c r="P8" s="5">
        <v>13</v>
      </c>
      <c r="Q8" s="26"/>
      <c r="S8" s="27">
        <v>39</v>
      </c>
      <c r="U8" s="27"/>
      <c r="W8" s="27"/>
      <c r="X8" s="25"/>
      <c r="Y8" s="27"/>
      <c r="AA8" s="27"/>
      <c r="AC8" s="27"/>
      <c r="AE8" s="27"/>
      <c r="AG8" s="26">
        <v>28</v>
      </c>
      <c r="AH8" s="25">
        <v>3</v>
      </c>
      <c r="AI8" s="26">
        <v>12</v>
      </c>
      <c r="AJ8" s="25">
        <v>22</v>
      </c>
      <c r="AM8" s="26">
        <v>25</v>
      </c>
      <c r="AN8" s="25">
        <v>6</v>
      </c>
      <c r="AS8" s="26">
        <f t="shared" si="3"/>
        <v>58</v>
      </c>
      <c r="AT8" s="26">
        <f t="shared" si="0"/>
        <v>0</v>
      </c>
      <c r="AU8" s="19">
        <f t="shared" si="1"/>
        <v>0</v>
      </c>
      <c r="AV8" s="26">
        <f t="shared" si="4"/>
        <v>41</v>
      </c>
      <c r="AW8" s="26">
        <f t="shared" si="5"/>
        <v>17</v>
      </c>
      <c r="AX8" s="13">
        <f t="shared" si="2"/>
        <v>0</v>
      </c>
    </row>
    <row r="9" spans="1:50" ht="15">
      <c r="A9" s="33" t="s">
        <v>369</v>
      </c>
      <c r="B9" s="33" t="s">
        <v>1</v>
      </c>
      <c r="C9" s="24"/>
      <c r="E9" s="26"/>
      <c r="G9" s="26"/>
      <c r="I9" s="26"/>
      <c r="K9" s="31">
        <v>44</v>
      </c>
      <c r="M9" s="31"/>
      <c r="O9" s="31">
        <v>32</v>
      </c>
      <c r="Q9" s="31"/>
      <c r="S9" s="26">
        <v>17</v>
      </c>
      <c r="T9" s="15">
        <v>14</v>
      </c>
      <c r="U9" s="26">
        <v>17</v>
      </c>
      <c r="V9" s="15">
        <v>14</v>
      </c>
      <c r="W9" s="26"/>
      <c r="Y9" s="26"/>
      <c r="AG9" s="26">
        <v>18</v>
      </c>
      <c r="AH9" s="25">
        <v>13</v>
      </c>
      <c r="AI9" s="26">
        <v>18</v>
      </c>
      <c r="AJ9" s="25">
        <v>13</v>
      </c>
      <c r="AM9" s="26">
        <v>29</v>
      </c>
      <c r="AN9" s="25">
        <v>2</v>
      </c>
      <c r="AS9" s="26">
        <f t="shared" si="3"/>
        <v>56</v>
      </c>
      <c r="AT9" s="26">
        <f t="shared" si="0"/>
        <v>0</v>
      </c>
      <c r="AU9" s="19">
        <f t="shared" si="1"/>
        <v>0</v>
      </c>
      <c r="AV9" s="26">
        <f t="shared" si="4"/>
        <v>15</v>
      </c>
      <c r="AW9" s="26">
        <f t="shared" si="5"/>
        <v>27</v>
      </c>
      <c r="AX9" s="13">
        <f t="shared" si="2"/>
        <v>14</v>
      </c>
    </row>
    <row r="10" spans="1:50" ht="15">
      <c r="A10" s="23" t="s">
        <v>29</v>
      </c>
      <c r="B10" s="22" t="s">
        <v>1</v>
      </c>
      <c r="C10" s="28" t="s">
        <v>19</v>
      </c>
      <c r="E10" s="31">
        <v>45</v>
      </c>
      <c r="G10" s="26">
        <v>15</v>
      </c>
      <c r="H10" s="5">
        <v>16</v>
      </c>
      <c r="I10" s="31">
        <v>43</v>
      </c>
      <c r="K10" s="31"/>
      <c r="M10" s="31"/>
      <c r="O10" s="31"/>
      <c r="Q10" s="26">
        <v>6</v>
      </c>
      <c r="R10" s="5">
        <v>40</v>
      </c>
      <c r="S10" s="26"/>
      <c r="U10" s="26"/>
      <c r="W10" s="31" t="s">
        <v>7</v>
      </c>
      <c r="Y10" s="26">
        <v>29</v>
      </c>
      <c r="Z10" s="18">
        <v>2</v>
      </c>
      <c r="AA10" s="27">
        <v>46</v>
      </c>
      <c r="AC10" s="27"/>
      <c r="AE10" s="27">
        <v>34</v>
      </c>
      <c r="AG10" s="27"/>
      <c r="AI10" s="27"/>
      <c r="AK10" s="27" t="s">
        <v>7</v>
      </c>
      <c r="AM10" s="27"/>
      <c r="AO10" s="27"/>
      <c r="AQ10" s="27"/>
      <c r="AS10" s="26">
        <f t="shared" si="3"/>
        <v>58</v>
      </c>
      <c r="AT10" s="26">
        <f t="shared" si="0"/>
        <v>0</v>
      </c>
      <c r="AU10" s="26">
        <f t="shared" si="1"/>
        <v>58</v>
      </c>
      <c r="AV10" s="26">
        <f t="shared" si="4"/>
        <v>0</v>
      </c>
      <c r="AW10" s="26">
        <f t="shared" si="5"/>
        <v>0</v>
      </c>
      <c r="AX10" s="29">
        <f t="shared" si="2"/>
        <v>0</v>
      </c>
    </row>
    <row r="11" spans="1:50" ht="15">
      <c r="A11" s="23" t="s">
        <v>63</v>
      </c>
      <c r="B11" s="22" t="s">
        <v>1</v>
      </c>
      <c r="C11" s="31">
        <v>43</v>
      </c>
      <c r="E11" s="31">
        <v>70</v>
      </c>
      <c r="G11" s="31">
        <v>37</v>
      </c>
      <c r="I11" s="31">
        <v>41</v>
      </c>
      <c r="K11" s="31"/>
      <c r="M11" s="31"/>
      <c r="O11" s="31"/>
      <c r="Q11" s="27">
        <v>48</v>
      </c>
      <c r="S11" s="27"/>
      <c r="U11" s="27"/>
      <c r="W11" s="26">
        <v>20</v>
      </c>
      <c r="X11" s="20">
        <v>11</v>
      </c>
      <c r="Y11" s="26">
        <v>28</v>
      </c>
      <c r="Z11" s="18">
        <v>3</v>
      </c>
      <c r="AA11" s="27">
        <v>35</v>
      </c>
      <c r="AC11" s="27"/>
      <c r="AE11" s="26">
        <v>15</v>
      </c>
      <c r="AF11" s="25">
        <v>16</v>
      </c>
      <c r="AK11" s="26">
        <v>9</v>
      </c>
      <c r="AL11" s="25">
        <v>29</v>
      </c>
      <c r="AS11" s="26">
        <f t="shared" si="3"/>
        <v>59</v>
      </c>
      <c r="AT11" s="26">
        <f t="shared" si="0"/>
        <v>56</v>
      </c>
      <c r="AU11" s="19">
        <f t="shared" si="1"/>
        <v>3</v>
      </c>
      <c r="AV11" s="26">
        <f t="shared" si="4"/>
        <v>0</v>
      </c>
      <c r="AW11" s="26">
        <f t="shared" si="5"/>
        <v>0</v>
      </c>
      <c r="AX11" s="13">
        <f t="shared" si="2"/>
        <v>0</v>
      </c>
    </row>
    <row r="12" spans="1:50" ht="15">
      <c r="A12" s="30" t="s">
        <v>72</v>
      </c>
      <c r="B12" s="22" t="s">
        <v>1</v>
      </c>
      <c r="C12" s="31" t="s">
        <v>7</v>
      </c>
      <c r="E12" s="24"/>
      <c r="G12" s="31" t="s">
        <v>7</v>
      </c>
      <c r="I12" s="27"/>
      <c r="K12" s="27"/>
      <c r="M12" s="27"/>
      <c r="O12" s="27"/>
      <c r="Q12" s="27"/>
      <c r="S12" s="27"/>
      <c r="U12" s="27"/>
      <c r="W12" s="27"/>
      <c r="Y12" s="27">
        <v>49</v>
      </c>
      <c r="AA12" s="27"/>
      <c r="AC12" s="27"/>
      <c r="AE12" s="27"/>
      <c r="AG12" s="27"/>
      <c r="AI12" s="27"/>
      <c r="AK12" s="27"/>
      <c r="AM12" s="27"/>
      <c r="AO12" s="27"/>
      <c r="AQ12" s="27"/>
      <c r="AS12" s="26">
        <f t="shared" si="3"/>
        <v>0</v>
      </c>
      <c r="AT12" s="26">
        <f t="shared" si="0"/>
        <v>0</v>
      </c>
      <c r="AU12" s="19">
        <f t="shared" si="1"/>
        <v>0</v>
      </c>
      <c r="AV12" s="26">
        <f t="shared" si="4"/>
        <v>0</v>
      </c>
      <c r="AW12" s="26">
        <f t="shared" si="5"/>
        <v>0</v>
      </c>
      <c r="AX12" s="13">
        <f t="shared" si="2"/>
        <v>0</v>
      </c>
    </row>
    <row r="13" spans="1:50" ht="15">
      <c r="A13" s="23" t="s">
        <v>47</v>
      </c>
      <c r="B13" s="17" t="s">
        <v>1</v>
      </c>
      <c r="C13" s="31">
        <v>34</v>
      </c>
      <c r="E13" s="31">
        <v>32</v>
      </c>
      <c r="G13" s="31">
        <v>34</v>
      </c>
      <c r="I13" s="31">
        <v>34</v>
      </c>
      <c r="K13" s="31"/>
      <c r="M13" s="31"/>
      <c r="O13" s="31"/>
      <c r="Q13" s="26">
        <v>28</v>
      </c>
      <c r="R13" s="5">
        <v>3</v>
      </c>
      <c r="S13" s="26"/>
      <c r="U13" s="26"/>
      <c r="W13" s="31">
        <v>33</v>
      </c>
      <c r="Y13" s="26">
        <v>21</v>
      </c>
      <c r="Z13" s="18">
        <v>10</v>
      </c>
      <c r="AA13" s="24" t="s">
        <v>250</v>
      </c>
      <c r="AC13" s="24"/>
      <c r="AE13" s="26">
        <v>27</v>
      </c>
      <c r="AS13" s="26">
        <f t="shared" si="3"/>
        <v>13</v>
      </c>
      <c r="AT13" s="26">
        <f t="shared" si="0"/>
        <v>0</v>
      </c>
      <c r="AU13" s="19">
        <f t="shared" si="1"/>
        <v>13</v>
      </c>
      <c r="AV13" s="26">
        <f t="shared" si="4"/>
        <v>0</v>
      </c>
      <c r="AW13" s="26">
        <f t="shared" si="5"/>
        <v>0</v>
      </c>
      <c r="AX13" s="13">
        <f t="shared" si="2"/>
        <v>0</v>
      </c>
    </row>
    <row r="14" spans="1:50" ht="15">
      <c r="A14" s="23" t="s">
        <v>136</v>
      </c>
      <c r="B14" s="22" t="s">
        <v>8</v>
      </c>
      <c r="C14" s="24"/>
      <c r="E14" s="31">
        <v>64</v>
      </c>
      <c r="G14" s="26"/>
      <c r="I14" s="31">
        <v>34</v>
      </c>
      <c r="K14" s="31"/>
      <c r="M14" s="31"/>
      <c r="O14" s="31"/>
      <c r="Q14" s="31"/>
      <c r="S14" s="31"/>
      <c r="U14" s="31"/>
      <c r="W14" s="31"/>
      <c r="Y14" s="31"/>
      <c r="AA14" s="31"/>
      <c r="AC14" s="31"/>
      <c r="AE14" s="27" t="s">
        <v>7</v>
      </c>
      <c r="AG14" s="27"/>
      <c r="AI14" s="27"/>
      <c r="AK14" s="27">
        <v>43</v>
      </c>
      <c r="AM14" s="27"/>
      <c r="AO14" s="27"/>
      <c r="AQ14" s="27"/>
      <c r="AS14" s="26">
        <f t="shared" si="3"/>
        <v>0</v>
      </c>
      <c r="AT14" s="26">
        <f t="shared" si="0"/>
        <v>0</v>
      </c>
      <c r="AU14" s="19">
        <f t="shared" si="1"/>
        <v>0</v>
      </c>
      <c r="AV14" s="26">
        <f t="shared" si="4"/>
        <v>0</v>
      </c>
      <c r="AW14" s="26">
        <f t="shared" si="5"/>
        <v>0</v>
      </c>
      <c r="AX14" s="13">
        <f t="shared" si="2"/>
        <v>0</v>
      </c>
    </row>
    <row r="15" spans="1:50" ht="15">
      <c r="A15" s="23" t="s">
        <v>141</v>
      </c>
      <c r="B15" s="22" t="s">
        <v>10</v>
      </c>
      <c r="C15" s="26"/>
      <c r="E15" s="31">
        <v>65</v>
      </c>
      <c r="G15" s="26"/>
      <c r="I15" s="26"/>
      <c r="K15" s="26"/>
      <c r="M15" s="26"/>
      <c r="O15" s="26"/>
      <c r="Q15" s="26"/>
      <c r="S15" s="26"/>
      <c r="U15" s="26"/>
      <c r="W15" s="26"/>
      <c r="Y15" s="26"/>
      <c r="AG15" s="27">
        <v>48</v>
      </c>
      <c r="AI15" s="27" t="s">
        <v>331</v>
      </c>
      <c r="AK15" s="27"/>
      <c r="AM15" s="27">
        <v>50</v>
      </c>
      <c r="AO15" s="27"/>
      <c r="AQ15" s="27"/>
      <c r="AS15" s="26">
        <f t="shared" si="3"/>
        <v>0</v>
      </c>
      <c r="AT15" s="26">
        <f t="shared" si="0"/>
        <v>0</v>
      </c>
      <c r="AU15" s="19">
        <f t="shared" si="1"/>
        <v>0</v>
      </c>
      <c r="AV15" s="26">
        <f t="shared" si="4"/>
        <v>0</v>
      </c>
      <c r="AW15" s="26">
        <f t="shared" si="5"/>
        <v>0</v>
      </c>
      <c r="AX15" s="13">
        <f t="shared" si="2"/>
        <v>0</v>
      </c>
    </row>
    <row r="16" spans="1:50" ht="15">
      <c r="A16" s="23" t="s">
        <v>126</v>
      </c>
      <c r="B16" s="22" t="s">
        <v>3</v>
      </c>
      <c r="C16" s="24"/>
      <c r="E16" s="28">
        <v>27</v>
      </c>
      <c r="F16" s="5">
        <v>4</v>
      </c>
      <c r="G16" s="27"/>
      <c r="I16" s="26">
        <v>7</v>
      </c>
      <c r="J16" s="5">
        <v>36</v>
      </c>
      <c r="K16" s="26"/>
      <c r="M16" s="26"/>
      <c r="O16" s="26"/>
      <c r="Q16" s="26"/>
      <c r="S16" s="26"/>
      <c r="U16" s="26"/>
      <c r="W16" s="26">
        <v>14</v>
      </c>
      <c r="X16" s="25">
        <v>18</v>
      </c>
      <c r="Y16" s="26"/>
      <c r="AA16" s="26">
        <v>5</v>
      </c>
      <c r="AB16" s="25">
        <v>45</v>
      </c>
      <c r="AE16" s="26">
        <v>12</v>
      </c>
      <c r="AF16" s="25">
        <v>22</v>
      </c>
      <c r="AK16" s="26">
        <v>6</v>
      </c>
      <c r="AL16" s="25">
        <v>40</v>
      </c>
      <c r="AS16" s="26">
        <f t="shared" si="3"/>
        <v>165</v>
      </c>
      <c r="AT16" s="26">
        <f t="shared" si="0"/>
        <v>165</v>
      </c>
      <c r="AU16" s="26">
        <f t="shared" si="1"/>
        <v>0</v>
      </c>
      <c r="AV16" s="26">
        <f t="shared" si="4"/>
        <v>0</v>
      </c>
      <c r="AW16" s="26">
        <f t="shared" si="5"/>
        <v>0</v>
      </c>
      <c r="AX16" s="29">
        <f t="shared" si="2"/>
        <v>0</v>
      </c>
    </row>
    <row r="17" spans="1:50" ht="15">
      <c r="A17" s="33" t="s">
        <v>320</v>
      </c>
      <c r="B17" s="22" t="s">
        <v>5</v>
      </c>
      <c r="C17" s="24"/>
      <c r="E17" s="26"/>
      <c r="G17" s="26" t="s">
        <v>19</v>
      </c>
      <c r="I17" s="26"/>
      <c r="K17" s="26"/>
      <c r="M17" s="26"/>
      <c r="O17" s="26"/>
      <c r="Q17" s="26" t="s">
        <v>19</v>
      </c>
      <c r="S17" s="26"/>
      <c r="U17" s="26"/>
      <c r="W17" s="26"/>
      <c r="Y17" s="26">
        <v>26</v>
      </c>
      <c r="Z17" s="18">
        <v>5</v>
      </c>
      <c r="AS17" s="26">
        <f t="shared" si="3"/>
        <v>5</v>
      </c>
      <c r="AT17" s="26">
        <f t="shared" si="0"/>
        <v>0</v>
      </c>
      <c r="AU17" s="19">
        <f t="shared" si="1"/>
        <v>5</v>
      </c>
      <c r="AV17" s="26">
        <f t="shared" si="4"/>
        <v>0</v>
      </c>
      <c r="AW17" s="26">
        <f t="shared" si="5"/>
        <v>0</v>
      </c>
      <c r="AX17" s="13">
        <f t="shared" si="2"/>
        <v>0</v>
      </c>
    </row>
    <row r="18" spans="1:50" ht="15">
      <c r="A18" s="23" t="s">
        <v>31</v>
      </c>
      <c r="B18" s="22" t="s">
        <v>10</v>
      </c>
      <c r="C18" s="28">
        <v>11</v>
      </c>
      <c r="D18" s="5">
        <v>24</v>
      </c>
      <c r="E18" s="31">
        <v>54</v>
      </c>
      <c r="G18" s="26">
        <v>5</v>
      </c>
      <c r="H18" s="5">
        <v>45</v>
      </c>
      <c r="I18" s="31">
        <v>45</v>
      </c>
      <c r="K18" s="31"/>
      <c r="M18" s="31"/>
      <c r="O18" s="31"/>
      <c r="Q18" s="26">
        <v>14</v>
      </c>
      <c r="R18" s="5">
        <v>18</v>
      </c>
      <c r="S18" s="27">
        <v>45</v>
      </c>
      <c r="U18" s="27"/>
      <c r="W18" s="31" t="s">
        <v>7</v>
      </c>
      <c r="Y18" s="27" t="s">
        <v>7</v>
      </c>
      <c r="AA18" s="27">
        <v>38</v>
      </c>
      <c r="AC18" s="27"/>
      <c r="AE18" s="27" t="s">
        <v>7</v>
      </c>
      <c r="AG18" s="27"/>
      <c r="AI18" s="27"/>
      <c r="AK18" s="27"/>
      <c r="AM18" s="24" t="s">
        <v>333</v>
      </c>
      <c r="AO18" s="27"/>
      <c r="AQ18" s="27"/>
      <c r="AS18" s="26">
        <f t="shared" si="3"/>
        <v>87</v>
      </c>
      <c r="AT18" s="26">
        <f t="shared" si="0"/>
        <v>0</v>
      </c>
      <c r="AU18" s="19">
        <f t="shared" si="1"/>
        <v>87</v>
      </c>
      <c r="AV18" s="26">
        <f t="shared" si="4"/>
        <v>0</v>
      </c>
      <c r="AW18" s="26">
        <f t="shared" si="5"/>
        <v>0</v>
      </c>
      <c r="AX18" s="13">
        <f t="shared" si="2"/>
        <v>0</v>
      </c>
    </row>
    <row r="19" spans="1:50" ht="15">
      <c r="A19" s="33" t="s">
        <v>460</v>
      </c>
      <c r="B19" s="33" t="s">
        <v>14</v>
      </c>
      <c r="C19" s="24"/>
      <c r="E19" s="26"/>
      <c r="G19" s="26"/>
      <c r="I19" s="26"/>
      <c r="K19" s="26"/>
      <c r="M19" s="26"/>
      <c r="O19" s="26"/>
      <c r="Q19" s="26"/>
      <c r="S19" s="26"/>
      <c r="U19" s="27" t="s">
        <v>7</v>
      </c>
      <c r="W19" s="31">
        <v>35</v>
      </c>
      <c r="Y19" s="27">
        <v>52</v>
      </c>
      <c r="AA19" s="27">
        <v>54</v>
      </c>
      <c r="AC19" s="27"/>
      <c r="AE19" s="27"/>
      <c r="AG19" s="27"/>
      <c r="AI19" s="27"/>
      <c r="AK19" s="27"/>
      <c r="AM19" s="27"/>
      <c r="AO19" s="27"/>
      <c r="AQ19" s="27"/>
      <c r="AS19" s="26">
        <f t="shared" si="3"/>
        <v>0</v>
      </c>
      <c r="AT19" s="26">
        <f t="shared" si="0"/>
        <v>0</v>
      </c>
      <c r="AU19" s="19">
        <f t="shared" si="1"/>
        <v>0</v>
      </c>
      <c r="AV19" s="26">
        <f t="shared" si="4"/>
        <v>0</v>
      </c>
      <c r="AW19" s="26">
        <f t="shared" si="5"/>
        <v>0</v>
      </c>
      <c r="AX19" s="13">
        <f t="shared" si="2"/>
        <v>0</v>
      </c>
    </row>
    <row r="20" spans="1:50" ht="15">
      <c r="A20" s="33" t="s">
        <v>321</v>
      </c>
      <c r="B20" s="22" t="s">
        <v>15</v>
      </c>
      <c r="C20" s="26"/>
      <c r="E20" s="24"/>
      <c r="G20" s="31">
        <v>51</v>
      </c>
      <c r="I20" s="26"/>
      <c r="K20" s="26"/>
      <c r="M20" s="26"/>
      <c r="O20" s="26"/>
      <c r="Q20" s="26"/>
      <c r="S20" s="26"/>
      <c r="U20" s="26"/>
      <c r="W20" s="26"/>
      <c r="Y20" s="26"/>
      <c r="AS20" s="26">
        <f t="shared" si="3"/>
        <v>0</v>
      </c>
      <c r="AT20" s="26">
        <f t="shared" si="0"/>
        <v>0</v>
      </c>
      <c r="AU20" s="19">
        <f t="shared" si="1"/>
        <v>0</v>
      </c>
      <c r="AV20" s="26">
        <f t="shared" si="4"/>
        <v>0</v>
      </c>
      <c r="AW20" s="26">
        <f t="shared" si="5"/>
        <v>0</v>
      </c>
      <c r="AX20" s="13">
        <f t="shared" si="2"/>
        <v>0</v>
      </c>
    </row>
    <row r="21" spans="1:50" ht="15">
      <c r="A21" s="32" t="s">
        <v>322</v>
      </c>
      <c r="B21" s="22" t="s">
        <v>167</v>
      </c>
      <c r="C21" s="24"/>
      <c r="E21" s="26"/>
      <c r="G21" s="31" t="s">
        <v>7</v>
      </c>
      <c r="I21" s="26"/>
      <c r="K21" s="26"/>
      <c r="M21" s="26"/>
      <c r="O21" s="26"/>
      <c r="Q21" s="26"/>
      <c r="S21" s="26"/>
      <c r="U21" s="26"/>
      <c r="W21" s="26"/>
      <c r="X21" s="25"/>
      <c r="Y21" s="26"/>
      <c r="AS21" s="26">
        <f t="shared" si="3"/>
        <v>0</v>
      </c>
      <c r="AT21" s="26">
        <f t="shared" si="0"/>
        <v>0</v>
      </c>
      <c r="AU21" s="19">
        <f t="shared" si="1"/>
        <v>0</v>
      </c>
      <c r="AV21" s="26">
        <f t="shared" si="4"/>
        <v>0</v>
      </c>
      <c r="AW21" s="26">
        <f t="shared" si="5"/>
        <v>0</v>
      </c>
      <c r="AX21" s="13">
        <f t="shared" si="2"/>
        <v>0</v>
      </c>
    </row>
    <row r="22" spans="1:50" ht="15">
      <c r="A22" s="30" t="s">
        <v>148</v>
      </c>
      <c r="B22" s="22" t="s">
        <v>111</v>
      </c>
      <c r="C22" s="24"/>
      <c r="E22" s="31" t="s">
        <v>7</v>
      </c>
      <c r="G22" s="26"/>
      <c r="I22" s="26"/>
      <c r="K22" s="26"/>
      <c r="M22" s="26"/>
      <c r="O22" s="26"/>
      <c r="Q22" s="26"/>
      <c r="S22" s="26"/>
      <c r="U22" s="26"/>
      <c r="W22" s="26"/>
      <c r="Y22" s="26"/>
      <c r="AS22" s="26">
        <f t="shared" si="3"/>
        <v>0</v>
      </c>
      <c r="AT22" s="26">
        <f t="shared" si="0"/>
        <v>0</v>
      </c>
      <c r="AU22" s="19">
        <f t="shared" si="1"/>
        <v>0</v>
      </c>
      <c r="AV22" s="26">
        <f t="shared" si="4"/>
        <v>0</v>
      </c>
      <c r="AW22" s="26">
        <f t="shared" si="5"/>
        <v>0</v>
      </c>
      <c r="AX22" s="13">
        <f t="shared" si="2"/>
        <v>0</v>
      </c>
    </row>
    <row r="23" spans="1:50" ht="15">
      <c r="A23" s="23" t="s">
        <v>124</v>
      </c>
      <c r="B23" s="22" t="s">
        <v>13</v>
      </c>
      <c r="C23" s="26"/>
      <c r="E23" s="28">
        <v>10</v>
      </c>
      <c r="F23" s="5">
        <v>26</v>
      </c>
      <c r="G23" s="27"/>
      <c r="I23" s="26">
        <v>11</v>
      </c>
      <c r="J23" s="5">
        <v>24</v>
      </c>
      <c r="K23" s="26"/>
      <c r="M23" s="26"/>
      <c r="O23" s="26"/>
      <c r="Q23" s="26"/>
      <c r="S23" s="26"/>
      <c r="U23" s="26"/>
      <c r="W23" s="26">
        <v>27</v>
      </c>
      <c r="X23" s="20">
        <v>4</v>
      </c>
      <c r="Y23" s="26"/>
      <c r="AA23" s="26">
        <v>17</v>
      </c>
      <c r="AB23" s="25">
        <v>14</v>
      </c>
      <c r="AE23" s="27" t="s">
        <v>7</v>
      </c>
      <c r="AG23" s="27"/>
      <c r="AI23" s="27"/>
      <c r="AK23" s="26">
        <v>15</v>
      </c>
      <c r="AL23" s="25">
        <v>16</v>
      </c>
      <c r="AM23" s="27"/>
      <c r="AO23" s="27"/>
      <c r="AS23" s="26">
        <f t="shared" si="3"/>
        <v>84</v>
      </c>
      <c r="AT23" s="26">
        <f t="shared" si="0"/>
        <v>84</v>
      </c>
      <c r="AU23" s="19">
        <f t="shared" si="1"/>
        <v>0</v>
      </c>
      <c r="AV23" s="26">
        <f t="shared" si="4"/>
        <v>0</v>
      </c>
      <c r="AW23" s="26">
        <f t="shared" si="5"/>
        <v>0</v>
      </c>
      <c r="AX23" s="13">
        <f t="shared" si="2"/>
        <v>0</v>
      </c>
    </row>
    <row r="24" spans="1:50" ht="15">
      <c r="A24" s="33" t="s">
        <v>473</v>
      </c>
      <c r="B24" s="33" t="s">
        <v>17</v>
      </c>
      <c r="C24" s="24"/>
      <c r="E24" s="26"/>
      <c r="G24" s="26"/>
      <c r="I24" s="26"/>
      <c r="K24" s="26"/>
      <c r="M24" s="26"/>
      <c r="O24" s="26"/>
      <c r="Q24" s="26"/>
      <c r="S24" s="26"/>
      <c r="U24" s="26"/>
      <c r="W24" s="27"/>
      <c r="Y24" s="27">
        <v>51</v>
      </c>
      <c r="AA24" s="27"/>
      <c r="AC24" s="27"/>
      <c r="AE24" s="27"/>
      <c r="AG24" s="27"/>
      <c r="AI24" s="27"/>
      <c r="AK24" s="27"/>
      <c r="AM24" s="27"/>
      <c r="AO24" s="27"/>
      <c r="AQ24" s="27"/>
      <c r="AS24" s="26">
        <f t="shared" si="3"/>
        <v>0</v>
      </c>
      <c r="AT24" s="26">
        <f t="shared" si="0"/>
        <v>0</v>
      </c>
      <c r="AU24" s="6">
        <f t="shared" si="1"/>
        <v>0</v>
      </c>
      <c r="AV24" s="26">
        <f t="shared" si="4"/>
        <v>0</v>
      </c>
      <c r="AW24" s="26">
        <f t="shared" si="5"/>
        <v>0</v>
      </c>
      <c r="AX24" s="13">
        <f t="shared" si="2"/>
        <v>0</v>
      </c>
    </row>
    <row r="25" spans="1:50" ht="15">
      <c r="A25" s="23" t="s">
        <v>546</v>
      </c>
      <c r="B25" s="23" t="s">
        <v>10</v>
      </c>
      <c r="C25" s="24"/>
      <c r="E25" s="26"/>
      <c r="G25" s="26"/>
      <c r="I25" s="26"/>
      <c r="K25" s="26"/>
      <c r="M25" s="26"/>
      <c r="O25" s="26"/>
      <c r="Q25" s="26"/>
      <c r="S25" s="26"/>
      <c r="U25" s="26"/>
      <c r="W25" s="26"/>
      <c r="Y25" s="26"/>
      <c r="AG25" s="27">
        <v>44</v>
      </c>
      <c r="AI25" s="27">
        <v>33</v>
      </c>
      <c r="AK25" s="27"/>
      <c r="AM25" s="27">
        <v>40</v>
      </c>
      <c r="AO25" s="27"/>
      <c r="AQ25" s="27"/>
      <c r="AS25" s="26">
        <f t="shared" si="3"/>
        <v>0</v>
      </c>
      <c r="AT25" s="26">
        <f t="shared" si="0"/>
        <v>0</v>
      </c>
      <c r="AU25" s="6">
        <f t="shared" si="1"/>
        <v>0</v>
      </c>
      <c r="AV25" s="26">
        <f t="shared" si="4"/>
        <v>0</v>
      </c>
      <c r="AW25" s="26">
        <f t="shared" si="5"/>
        <v>0</v>
      </c>
      <c r="AX25" s="13">
        <f t="shared" si="2"/>
        <v>0</v>
      </c>
    </row>
    <row r="26" spans="1:50" ht="15">
      <c r="A26" s="23" t="s">
        <v>548</v>
      </c>
      <c r="B26" s="23" t="s">
        <v>545</v>
      </c>
      <c r="C26" s="24"/>
      <c r="E26" s="26"/>
      <c r="G26" s="26"/>
      <c r="I26" s="26"/>
      <c r="K26" s="26"/>
      <c r="M26" s="26"/>
      <c r="O26" s="26"/>
      <c r="Q26" s="26"/>
      <c r="S26" s="26"/>
      <c r="U26" s="26"/>
      <c r="W26" s="26"/>
      <c r="Y26" s="26"/>
      <c r="AG26" s="27">
        <v>49</v>
      </c>
      <c r="AI26" s="27" t="s">
        <v>333</v>
      </c>
      <c r="AK26" s="27"/>
      <c r="AM26" s="24" t="s">
        <v>333</v>
      </c>
      <c r="AO26" s="27"/>
      <c r="AQ26" s="27"/>
      <c r="AS26" s="26">
        <f t="shared" si="3"/>
        <v>0</v>
      </c>
      <c r="AT26" s="26">
        <f t="shared" si="0"/>
        <v>0</v>
      </c>
      <c r="AU26" s="6">
        <f t="shared" si="1"/>
        <v>0</v>
      </c>
      <c r="AV26" s="26">
        <f t="shared" si="4"/>
        <v>0</v>
      </c>
      <c r="AW26" s="26">
        <f t="shared" si="5"/>
        <v>0</v>
      </c>
      <c r="AX26" s="13">
        <f t="shared" si="2"/>
        <v>0</v>
      </c>
    </row>
    <row r="27" spans="1:50" ht="15">
      <c r="A27" s="33" t="s">
        <v>380</v>
      </c>
      <c r="B27" s="33" t="s">
        <v>11</v>
      </c>
      <c r="C27" s="24"/>
      <c r="E27" s="26"/>
      <c r="G27" s="26"/>
      <c r="I27" s="26"/>
      <c r="K27" s="28">
        <v>25</v>
      </c>
      <c r="L27" s="5">
        <v>6</v>
      </c>
      <c r="M27" s="28">
        <v>25</v>
      </c>
      <c r="N27" s="5">
        <v>6</v>
      </c>
      <c r="O27" s="26">
        <v>20</v>
      </c>
      <c r="P27" s="5">
        <v>11</v>
      </c>
      <c r="Q27" s="27">
        <v>58</v>
      </c>
      <c r="S27" s="27">
        <v>40</v>
      </c>
      <c r="U27" s="27">
        <v>34</v>
      </c>
      <c r="W27" s="27"/>
      <c r="Y27" s="27"/>
      <c r="AA27" s="27"/>
      <c r="AC27" s="27"/>
      <c r="AE27" s="27"/>
      <c r="AG27" s="27">
        <v>34</v>
      </c>
      <c r="AI27" s="27">
        <v>31</v>
      </c>
      <c r="AK27" s="27"/>
      <c r="AM27" s="27">
        <v>21</v>
      </c>
      <c r="AN27" s="25">
        <v>10</v>
      </c>
      <c r="AO27" s="27"/>
      <c r="AQ27" s="27"/>
      <c r="AS27" s="26">
        <f t="shared" si="3"/>
        <v>33</v>
      </c>
      <c r="AT27" s="26">
        <f t="shared" si="0"/>
        <v>0</v>
      </c>
      <c r="AU27" s="6">
        <f t="shared" si="1"/>
        <v>0</v>
      </c>
      <c r="AV27" s="26">
        <f t="shared" si="4"/>
        <v>21</v>
      </c>
      <c r="AW27" s="26">
        <f t="shared" si="5"/>
        <v>12</v>
      </c>
      <c r="AX27" s="13">
        <f t="shared" si="2"/>
        <v>0</v>
      </c>
    </row>
    <row r="28" spans="1:50" ht="15">
      <c r="A28" s="33" t="s">
        <v>337</v>
      </c>
      <c r="B28" s="22" t="s">
        <v>10</v>
      </c>
      <c r="C28" s="24"/>
      <c r="E28" s="26"/>
      <c r="G28" s="26"/>
      <c r="I28" s="31" t="s">
        <v>7</v>
      </c>
      <c r="K28" s="31"/>
      <c r="M28" s="31"/>
      <c r="O28" s="31"/>
      <c r="Q28" s="31"/>
      <c r="S28" s="31"/>
      <c r="U28" s="31"/>
      <c r="W28" s="31" t="s">
        <v>7</v>
      </c>
      <c r="Y28" s="31"/>
      <c r="AA28" s="26">
        <v>25</v>
      </c>
      <c r="AB28" s="25">
        <v>6</v>
      </c>
      <c r="AE28" s="27" t="s">
        <v>7</v>
      </c>
      <c r="AG28" s="27"/>
      <c r="AI28" s="27"/>
      <c r="AK28" s="27" t="s">
        <v>7</v>
      </c>
      <c r="AM28" s="27"/>
      <c r="AO28" s="27"/>
      <c r="AQ28" s="27"/>
      <c r="AS28" s="26">
        <f t="shared" si="3"/>
        <v>6</v>
      </c>
      <c r="AT28" s="26">
        <f t="shared" si="0"/>
        <v>6</v>
      </c>
      <c r="AU28" s="6">
        <f t="shared" si="1"/>
        <v>0</v>
      </c>
      <c r="AV28" s="26">
        <f t="shared" si="4"/>
        <v>0</v>
      </c>
      <c r="AW28" s="26">
        <f t="shared" si="5"/>
        <v>0</v>
      </c>
      <c r="AX28" s="13">
        <f t="shared" si="2"/>
        <v>0</v>
      </c>
    </row>
    <row r="29" spans="1:50" ht="15">
      <c r="A29" s="23" t="s">
        <v>77</v>
      </c>
      <c r="B29" s="22" t="s">
        <v>10</v>
      </c>
      <c r="C29" s="31">
        <v>45</v>
      </c>
      <c r="E29" s="26"/>
      <c r="G29" s="27"/>
      <c r="I29" s="27"/>
      <c r="K29" s="31">
        <v>50</v>
      </c>
      <c r="M29" s="31">
        <v>39</v>
      </c>
      <c r="O29" s="31" t="s">
        <v>333</v>
      </c>
      <c r="Q29" s="27">
        <v>35</v>
      </c>
      <c r="S29" s="27">
        <v>44</v>
      </c>
      <c r="U29" s="26">
        <v>23</v>
      </c>
      <c r="V29" s="15">
        <v>8</v>
      </c>
      <c r="W29" s="27"/>
      <c r="Y29" s="27" t="s">
        <v>7</v>
      </c>
      <c r="AA29" s="27"/>
      <c r="AC29" s="27"/>
      <c r="AE29" s="27"/>
      <c r="AG29" s="26">
        <v>21</v>
      </c>
      <c r="AH29" s="25">
        <v>10</v>
      </c>
      <c r="AI29" s="26">
        <v>22</v>
      </c>
      <c r="AJ29" s="25">
        <v>9</v>
      </c>
      <c r="AM29" s="26">
        <v>15</v>
      </c>
      <c r="AN29" s="25">
        <v>16</v>
      </c>
      <c r="AS29" s="26">
        <f t="shared" si="3"/>
        <v>43</v>
      </c>
      <c r="AT29" s="26">
        <f t="shared" si="0"/>
        <v>0</v>
      </c>
      <c r="AU29" s="6">
        <f t="shared" si="1"/>
        <v>0</v>
      </c>
      <c r="AV29" s="26">
        <f t="shared" si="4"/>
        <v>25</v>
      </c>
      <c r="AW29" s="26">
        <f t="shared" si="5"/>
        <v>10</v>
      </c>
      <c r="AX29" s="13">
        <f t="shared" si="2"/>
        <v>8</v>
      </c>
    </row>
    <row r="30" spans="1:50" ht="15">
      <c r="A30" s="23" t="s">
        <v>48</v>
      </c>
      <c r="B30" s="22" t="s">
        <v>10</v>
      </c>
      <c r="C30" s="31">
        <v>32</v>
      </c>
      <c r="E30" s="31">
        <v>37</v>
      </c>
      <c r="G30" s="26">
        <v>24</v>
      </c>
      <c r="H30" s="5">
        <v>7</v>
      </c>
      <c r="I30" s="26">
        <v>26</v>
      </c>
      <c r="J30" s="5">
        <v>5</v>
      </c>
      <c r="K30" s="26"/>
      <c r="M30" s="26"/>
      <c r="O30" s="26"/>
      <c r="Q30" s="27">
        <v>38</v>
      </c>
      <c r="S30" s="27"/>
      <c r="U30" s="27"/>
      <c r="W30" s="26">
        <v>17</v>
      </c>
      <c r="X30" s="20">
        <v>14</v>
      </c>
      <c r="Y30" s="26">
        <v>25</v>
      </c>
      <c r="Z30" s="18">
        <v>6</v>
      </c>
      <c r="AA30" s="27" t="s">
        <v>7</v>
      </c>
      <c r="AC30" s="27"/>
      <c r="AE30" s="27" t="s">
        <v>7</v>
      </c>
      <c r="AG30" s="27"/>
      <c r="AI30" s="27"/>
      <c r="AK30" s="26">
        <v>21</v>
      </c>
      <c r="AL30" s="25">
        <v>10</v>
      </c>
      <c r="AM30" s="27"/>
      <c r="AO30" s="27"/>
      <c r="AS30" s="26">
        <f t="shared" si="3"/>
        <v>42</v>
      </c>
      <c r="AT30" s="26">
        <f t="shared" si="0"/>
        <v>29</v>
      </c>
      <c r="AU30" s="6">
        <f t="shared" si="1"/>
        <v>13</v>
      </c>
      <c r="AV30" s="26">
        <f t="shared" si="4"/>
        <v>0</v>
      </c>
      <c r="AW30" s="26">
        <f t="shared" si="5"/>
        <v>0</v>
      </c>
      <c r="AX30" s="13">
        <f t="shared" si="2"/>
        <v>0</v>
      </c>
    </row>
    <row r="31" spans="1:50" ht="15">
      <c r="A31" s="22" t="s">
        <v>140</v>
      </c>
      <c r="B31" s="22" t="s">
        <v>5</v>
      </c>
      <c r="C31" s="24"/>
      <c r="E31" s="28">
        <v>26</v>
      </c>
      <c r="F31" s="5">
        <v>5</v>
      </c>
      <c r="G31" s="26"/>
      <c r="I31" s="26">
        <v>21</v>
      </c>
      <c r="J31" s="5">
        <v>10</v>
      </c>
      <c r="K31" s="26"/>
      <c r="M31" s="26"/>
      <c r="O31" s="26"/>
      <c r="Q31" s="26"/>
      <c r="S31" s="26"/>
      <c r="U31" s="26"/>
      <c r="W31" s="31" t="s">
        <v>7</v>
      </c>
      <c r="Y31" s="26"/>
      <c r="AK31" s="27" t="s">
        <v>7</v>
      </c>
      <c r="AQ31" s="27"/>
      <c r="AS31" s="26">
        <f t="shared" si="3"/>
        <v>15</v>
      </c>
      <c r="AT31" s="26">
        <f t="shared" si="0"/>
        <v>15</v>
      </c>
      <c r="AU31" s="6">
        <f t="shared" si="1"/>
        <v>0</v>
      </c>
      <c r="AV31" s="26">
        <f t="shared" si="4"/>
        <v>0</v>
      </c>
      <c r="AW31" s="26">
        <f t="shared" si="5"/>
        <v>0</v>
      </c>
      <c r="AX31" s="13">
        <f t="shared" si="2"/>
        <v>0</v>
      </c>
    </row>
    <row r="32" spans="1:50" ht="15">
      <c r="A32" s="23" t="s">
        <v>128</v>
      </c>
      <c r="B32" s="22" t="s">
        <v>1</v>
      </c>
      <c r="C32" s="24"/>
      <c r="E32" s="31">
        <v>50</v>
      </c>
      <c r="G32" s="26"/>
      <c r="I32" s="31" t="s">
        <v>7</v>
      </c>
      <c r="K32" s="31"/>
      <c r="M32" s="31"/>
      <c r="O32" s="31"/>
      <c r="Q32" s="31"/>
      <c r="S32" s="31"/>
      <c r="U32" s="31"/>
      <c r="W32" s="31" t="s">
        <v>7</v>
      </c>
      <c r="Y32" s="31"/>
      <c r="AA32" s="31"/>
      <c r="AC32" s="31"/>
      <c r="AE32" s="31"/>
      <c r="AG32" s="31"/>
      <c r="AI32" s="31"/>
      <c r="AK32" s="31"/>
      <c r="AM32" s="31"/>
      <c r="AO32" s="31"/>
      <c r="AQ32" s="31"/>
      <c r="AS32" s="26">
        <f t="shared" si="3"/>
        <v>0</v>
      </c>
      <c r="AT32" s="26">
        <f t="shared" si="0"/>
        <v>0</v>
      </c>
      <c r="AU32" s="6">
        <f t="shared" si="1"/>
        <v>0</v>
      </c>
      <c r="AV32" s="26">
        <f t="shared" si="4"/>
        <v>0</v>
      </c>
      <c r="AW32" s="26">
        <f t="shared" si="5"/>
        <v>0</v>
      </c>
      <c r="AX32" s="13">
        <f t="shared" si="2"/>
        <v>0</v>
      </c>
    </row>
    <row r="33" spans="1:50" ht="15">
      <c r="A33" s="23" t="s">
        <v>150</v>
      </c>
      <c r="B33" s="22" t="s">
        <v>5</v>
      </c>
      <c r="C33" s="24"/>
      <c r="E33" s="31">
        <v>41</v>
      </c>
      <c r="G33" s="26"/>
      <c r="I33" s="26"/>
      <c r="K33" s="26"/>
      <c r="M33" s="26"/>
      <c r="O33" s="26"/>
      <c r="Q33" s="26"/>
      <c r="S33" s="26"/>
      <c r="U33" s="26"/>
      <c r="W33" s="26"/>
      <c r="Y33" s="26"/>
      <c r="AA33" s="27" t="s">
        <v>7</v>
      </c>
      <c r="AC33" s="27"/>
      <c r="AE33" s="27"/>
      <c r="AG33" s="27"/>
      <c r="AI33" s="27"/>
      <c r="AK33" s="27"/>
      <c r="AM33" s="27"/>
      <c r="AO33" s="27"/>
      <c r="AQ33" s="27"/>
      <c r="AS33" s="26">
        <f t="shared" si="3"/>
        <v>0</v>
      </c>
      <c r="AT33" s="26">
        <f t="shared" si="0"/>
        <v>0</v>
      </c>
      <c r="AU33" s="6">
        <f t="shared" si="1"/>
        <v>0</v>
      </c>
      <c r="AV33" s="26">
        <f t="shared" si="4"/>
        <v>0</v>
      </c>
      <c r="AW33" s="26">
        <f t="shared" si="5"/>
        <v>0</v>
      </c>
      <c r="AX33" s="13">
        <f t="shared" si="2"/>
        <v>0</v>
      </c>
    </row>
    <row r="34" spans="1:50" ht="15">
      <c r="A34" s="23" t="s">
        <v>69</v>
      </c>
      <c r="B34" s="22" t="s">
        <v>8</v>
      </c>
      <c r="C34" s="31">
        <v>31</v>
      </c>
      <c r="E34" s="24"/>
      <c r="G34" s="31" t="s">
        <v>7</v>
      </c>
      <c r="I34" s="26"/>
      <c r="K34" s="28">
        <v>24</v>
      </c>
      <c r="L34" s="5">
        <v>7</v>
      </c>
      <c r="M34" s="28">
        <v>18</v>
      </c>
      <c r="N34" s="5">
        <v>13</v>
      </c>
      <c r="O34" s="26">
        <v>10</v>
      </c>
      <c r="P34" s="5">
        <v>26</v>
      </c>
      <c r="Q34" s="27">
        <v>51</v>
      </c>
      <c r="S34" s="27" t="s">
        <v>333</v>
      </c>
      <c r="U34" s="27"/>
      <c r="W34" s="27"/>
      <c r="X34" s="25"/>
      <c r="Y34" s="27"/>
      <c r="AA34" s="27"/>
      <c r="AC34" s="27"/>
      <c r="AE34" s="27"/>
      <c r="AG34" s="27" t="s">
        <v>331</v>
      </c>
      <c r="AI34" s="26">
        <v>24</v>
      </c>
      <c r="AJ34" s="25">
        <v>7</v>
      </c>
      <c r="AM34" s="27">
        <v>44</v>
      </c>
      <c r="AS34" s="26">
        <f t="shared" si="3"/>
        <v>53</v>
      </c>
      <c r="AT34" s="26">
        <f aca="true" t="shared" si="6" ref="AT34:AT65">+F34+J34+X34+AB34+AF34+AL34</f>
        <v>0</v>
      </c>
      <c r="AU34" s="6">
        <f aca="true" t="shared" si="7" ref="AU34:AU65">+D34+H34+R34+Z34</f>
        <v>0</v>
      </c>
      <c r="AV34" s="26">
        <f t="shared" si="4"/>
        <v>33</v>
      </c>
      <c r="AW34" s="26">
        <f t="shared" si="5"/>
        <v>20</v>
      </c>
      <c r="AX34" s="13">
        <f aca="true" t="shared" si="8" ref="AX34:AX65">+V34</f>
        <v>0</v>
      </c>
    </row>
    <row r="35" spans="1:50" ht="15">
      <c r="A35" s="23" t="s">
        <v>59</v>
      </c>
      <c r="B35" s="22" t="s">
        <v>14</v>
      </c>
      <c r="C35" s="31">
        <v>48</v>
      </c>
      <c r="E35" s="26"/>
      <c r="G35" s="31">
        <v>32</v>
      </c>
      <c r="I35" s="27"/>
      <c r="K35" s="27"/>
      <c r="M35" s="27"/>
      <c r="O35" s="27"/>
      <c r="Q35" s="26">
        <v>22</v>
      </c>
      <c r="R35" s="5">
        <v>9</v>
      </c>
      <c r="S35" s="26"/>
      <c r="U35" s="26"/>
      <c r="W35" s="27"/>
      <c r="X35" s="25"/>
      <c r="Y35" s="27">
        <v>46</v>
      </c>
      <c r="AA35" s="27">
        <v>50</v>
      </c>
      <c r="AC35" s="27"/>
      <c r="AE35" s="27"/>
      <c r="AG35" s="27"/>
      <c r="AI35" s="27"/>
      <c r="AK35" s="27"/>
      <c r="AM35" s="27"/>
      <c r="AO35" s="27"/>
      <c r="AQ35" s="27"/>
      <c r="AS35" s="26">
        <f t="shared" si="3"/>
        <v>9</v>
      </c>
      <c r="AT35" s="26">
        <f t="shared" si="6"/>
        <v>0</v>
      </c>
      <c r="AU35" s="6">
        <f t="shared" si="7"/>
        <v>9</v>
      </c>
      <c r="AV35" s="26">
        <f t="shared" si="4"/>
        <v>0</v>
      </c>
      <c r="AW35" s="26">
        <f t="shared" si="5"/>
        <v>0</v>
      </c>
      <c r="AX35" s="13">
        <f t="shared" si="8"/>
        <v>0</v>
      </c>
    </row>
    <row r="36" spans="1:50" ht="15">
      <c r="A36" s="23" t="s">
        <v>142</v>
      </c>
      <c r="B36" s="22" t="s">
        <v>11</v>
      </c>
      <c r="C36" s="24"/>
      <c r="E36" s="31">
        <v>53</v>
      </c>
      <c r="G36" s="26"/>
      <c r="I36" s="31">
        <v>37</v>
      </c>
      <c r="K36" s="31"/>
      <c r="M36" s="31"/>
      <c r="O36" s="31"/>
      <c r="Q36" s="31"/>
      <c r="S36" s="31"/>
      <c r="U36" s="31"/>
      <c r="W36" s="31">
        <v>38</v>
      </c>
      <c r="X36" s="25"/>
      <c r="Y36" s="31"/>
      <c r="AA36" s="27">
        <v>43</v>
      </c>
      <c r="AC36" s="27"/>
      <c r="AE36" s="27">
        <v>33</v>
      </c>
      <c r="AG36" s="27"/>
      <c r="AI36" s="27"/>
      <c r="AK36" s="27" t="s">
        <v>7</v>
      </c>
      <c r="AM36" s="27"/>
      <c r="AO36" s="27"/>
      <c r="AQ36" s="27"/>
      <c r="AS36" s="26">
        <f t="shared" si="3"/>
        <v>0</v>
      </c>
      <c r="AT36" s="26">
        <f t="shared" si="6"/>
        <v>0</v>
      </c>
      <c r="AU36" s="6">
        <f t="shared" si="7"/>
        <v>0</v>
      </c>
      <c r="AV36" s="26">
        <f t="shared" si="4"/>
        <v>0</v>
      </c>
      <c r="AW36" s="26">
        <f t="shared" si="5"/>
        <v>0</v>
      </c>
      <c r="AX36" s="13">
        <f t="shared" si="8"/>
        <v>0</v>
      </c>
    </row>
    <row r="37" spans="1:50" ht="15">
      <c r="A37" s="22" t="s">
        <v>123</v>
      </c>
      <c r="B37" s="22" t="s">
        <v>13</v>
      </c>
      <c r="C37" s="26"/>
      <c r="E37" s="28" t="s">
        <v>19</v>
      </c>
      <c r="G37" s="26"/>
      <c r="I37" s="26">
        <v>20</v>
      </c>
      <c r="J37" s="5">
        <v>11</v>
      </c>
      <c r="K37" s="26"/>
      <c r="M37" s="26"/>
      <c r="O37" s="26"/>
      <c r="Q37" s="26"/>
      <c r="S37" s="26"/>
      <c r="U37" s="27">
        <v>35</v>
      </c>
      <c r="W37" s="26">
        <v>11</v>
      </c>
      <c r="X37" s="25">
        <v>24</v>
      </c>
      <c r="Y37" s="27"/>
      <c r="AA37" s="26">
        <v>12</v>
      </c>
      <c r="AB37" s="25">
        <v>22</v>
      </c>
      <c r="AE37" s="26">
        <v>16</v>
      </c>
      <c r="AF37" s="25">
        <v>15</v>
      </c>
      <c r="AK37" s="26">
        <v>13</v>
      </c>
      <c r="AL37" s="25">
        <v>20</v>
      </c>
      <c r="AS37" s="26">
        <f t="shared" si="3"/>
        <v>92</v>
      </c>
      <c r="AT37" s="26">
        <f t="shared" si="6"/>
        <v>92</v>
      </c>
      <c r="AU37" s="6">
        <f t="shared" si="7"/>
        <v>0</v>
      </c>
      <c r="AV37" s="26">
        <f t="shared" si="4"/>
        <v>0</v>
      </c>
      <c r="AW37" s="26">
        <f t="shared" si="5"/>
        <v>0</v>
      </c>
      <c r="AX37" s="13">
        <f t="shared" si="8"/>
        <v>0</v>
      </c>
    </row>
    <row r="38" spans="1:50" ht="15">
      <c r="A38" s="23" t="s">
        <v>54</v>
      </c>
      <c r="B38" s="22" t="s">
        <v>13</v>
      </c>
      <c r="C38" s="28">
        <v>14</v>
      </c>
      <c r="D38" s="5">
        <v>18</v>
      </c>
      <c r="E38" s="28">
        <v>22</v>
      </c>
      <c r="F38" s="5">
        <v>9</v>
      </c>
      <c r="G38" s="26">
        <v>17</v>
      </c>
      <c r="H38" s="5">
        <v>14</v>
      </c>
      <c r="I38" s="31">
        <v>39</v>
      </c>
      <c r="K38" s="31"/>
      <c r="M38" s="31"/>
      <c r="O38" s="31"/>
      <c r="Q38" s="26">
        <v>21</v>
      </c>
      <c r="R38" s="5">
        <v>10</v>
      </c>
      <c r="S38" s="26"/>
      <c r="U38" s="26"/>
      <c r="W38" s="31">
        <v>31</v>
      </c>
      <c r="X38" s="25"/>
      <c r="Y38" s="26">
        <v>27</v>
      </c>
      <c r="Z38" s="18">
        <v>4</v>
      </c>
      <c r="AA38" s="27">
        <v>37</v>
      </c>
      <c r="AC38" s="27"/>
      <c r="AE38" s="27"/>
      <c r="AG38" s="27"/>
      <c r="AI38" s="27"/>
      <c r="AK38" s="27"/>
      <c r="AM38" s="27"/>
      <c r="AO38" s="27"/>
      <c r="AQ38" s="27"/>
      <c r="AS38" s="26">
        <f t="shared" si="3"/>
        <v>55</v>
      </c>
      <c r="AT38" s="26">
        <f t="shared" si="6"/>
        <v>9</v>
      </c>
      <c r="AU38" s="6">
        <f t="shared" si="7"/>
        <v>46</v>
      </c>
      <c r="AV38" s="26">
        <f t="shared" si="4"/>
        <v>0</v>
      </c>
      <c r="AW38" s="26">
        <f t="shared" si="5"/>
        <v>0</v>
      </c>
      <c r="AX38" s="13">
        <f t="shared" si="8"/>
        <v>0</v>
      </c>
    </row>
    <row r="39" spans="1:50" ht="15">
      <c r="A39" s="30" t="s">
        <v>144</v>
      </c>
      <c r="B39" s="22" t="s">
        <v>3</v>
      </c>
      <c r="C39" s="24"/>
      <c r="E39" s="31">
        <v>38</v>
      </c>
      <c r="G39" s="26"/>
      <c r="I39" s="26"/>
      <c r="K39" s="26"/>
      <c r="M39" s="26"/>
      <c r="O39" s="26"/>
      <c r="Q39" s="26"/>
      <c r="S39" s="26"/>
      <c r="U39" s="26"/>
      <c r="W39" s="26"/>
      <c r="X39" s="25"/>
      <c r="Y39" s="26"/>
      <c r="AK39" s="26">
        <v>24</v>
      </c>
      <c r="AL39" s="25">
        <v>7</v>
      </c>
      <c r="AS39" s="26">
        <f t="shared" si="3"/>
        <v>7</v>
      </c>
      <c r="AT39" s="26">
        <f t="shared" si="6"/>
        <v>7</v>
      </c>
      <c r="AU39" s="6">
        <f t="shared" si="7"/>
        <v>0</v>
      </c>
      <c r="AV39" s="26">
        <f t="shared" si="4"/>
        <v>0</v>
      </c>
      <c r="AW39" s="26">
        <f t="shared" si="5"/>
        <v>0</v>
      </c>
      <c r="AX39" s="13">
        <f t="shared" si="8"/>
        <v>0</v>
      </c>
    </row>
    <row r="40" spans="1:50" ht="15">
      <c r="A40" s="33" t="s">
        <v>389</v>
      </c>
      <c r="B40" s="33" t="s">
        <v>10</v>
      </c>
      <c r="C40" s="24"/>
      <c r="E40" s="26"/>
      <c r="G40" s="26"/>
      <c r="I40" s="26"/>
      <c r="K40" s="28">
        <v>12</v>
      </c>
      <c r="L40" s="5">
        <v>22</v>
      </c>
      <c r="M40" s="28">
        <v>12</v>
      </c>
      <c r="N40" s="5">
        <v>22</v>
      </c>
      <c r="O40" s="31" t="s">
        <v>333</v>
      </c>
      <c r="Q40" s="31"/>
      <c r="S40" s="27" t="s">
        <v>333</v>
      </c>
      <c r="U40" s="27"/>
      <c r="W40" s="27"/>
      <c r="X40" s="25"/>
      <c r="Y40" s="27"/>
      <c r="AA40" s="27"/>
      <c r="AC40" s="27"/>
      <c r="AE40" s="27"/>
      <c r="AG40" s="26">
        <v>9</v>
      </c>
      <c r="AH40" s="25">
        <v>29</v>
      </c>
      <c r="AI40" s="26">
        <v>7</v>
      </c>
      <c r="AJ40" s="25">
        <v>36</v>
      </c>
      <c r="AM40" s="26" t="s">
        <v>599</v>
      </c>
      <c r="AS40" s="26">
        <f t="shared" si="3"/>
        <v>109</v>
      </c>
      <c r="AT40" s="26">
        <f t="shared" si="6"/>
        <v>0</v>
      </c>
      <c r="AU40" s="6">
        <f t="shared" si="7"/>
        <v>0</v>
      </c>
      <c r="AV40" s="26">
        <f t="shared" si="4"/>
        <v>36</v>
      </c>
      <c r="AW40" s="26">
        <f t="shared" si="5"/>
        <v>73</v>
      </c>
      <c r="AX40" s="13">
        <f t="shared" si="8"/>
        <v>0</v>
      </c>
    </row>
    <row r="41" spans="1:50" ht="15">
      <c r="A41" s="32" t="s">
        <v>478</v>
      </c>
      <c r="B41" s="33" t="s">
        <v>10</v>
      </c>
      <c r="C41" s="24"/>
      <c r="E41" s="26"/>
      <c r="G41" s="26"/>
      <c r="I41" s="26"/>
      <c r="K41" s="26"/>
      <c r="M41" s="26"/>
      <c r="O41" s="26"/>
      <c r="Q41" s="26"/>
      <c r="S41" s="26"/>
      <c r="U41" s="26"/>
      <c r="W41" s="26">
        <v>28</v>
      </c>
      <c r="X41" s="25">
        <v>3</v>
      </c>
      <c r="Y41" s="26"/>
      <c r="AA41" s="26">
        <v>26</v>
      </c>
      <c r="AB41" s="25">
        <v>5</v>
      </c>
      <c r="AE41" s="26">
        <v>26</v>
      </c>
      <c r="AK41" s="27" t="s">
        <v>7</v>
      </c>
      <c r="AQ41" s="27"/>
      <c r="AS41" s="26">
        <f t="shared" si="3"/>
        <v>8</v>
      </c>
      <c r="AT41" s="26">
        <f t="shared" si="6"/>
        <v>8</v>
      </c>
      <c r="AU41" s="6">
        <f t="shared" si="7"/>
        <v>0</v>
      </c>
      <c r="AV41" s="26">
        <f t="shared" si="4"/>
        <v>0</v>
      </c>
      <c r="AW41" s="26">
        <f t="shared" si="5"/>
        <v>0</v>
      </c>
      <c r="AX41" s="13">
        <f t="shared" si="8"/>
        <v>0</v>
      </c>
    </row>
    <row r="42" spans="1:50" ht="15">
      <c r="A42" s="30" t="s">
        <v>76</v>
      </c>
      <c r="B42" s="22" t="s">
        <v>15</v>
      </c>
      <c r="C42" s="31">
        <v>54</v>
      </c>
      <c r="E42" s="26"/>
      <c r="G42" s="26"/>
      <c r="I42" s="26"/>
      <c r="K42" s="26"/>
      <c r="M42" s="26"/>
      <c r="O42" s="26"/>
      <c r="Q42" s="26"/>
      <c r="S42" s="26"/>
      <c r="U42" s="26"/>
      <c r="W42" s="26"/>
      <c r="X42" s="25"/>
      <c r="Y42" s="26"/>
      <c r="AS42" s="26">
        <f t="shared" si="3"/>
        <v>0</v>
      </c>
      <c r="AT42" s="26">
        <f t="shared" si="6"/>
        <v>0</v>
      </c>
      <c r="AU42" s="6">
        <f t="shared" si="7"/>
        <v>0</v>
      </c>
      <c r="AV42" s="26">
        <f t="shared" si="4"/>
        <v>0</v>
      </c>
      <c r="AW42" s="26">
        <f t="shared" si="5"/>
        <v>0</v>
      </c>
      <c r="AX42" s="13">
        <f t="shared" si="8"/>
        <v>0</v>
      </c>
    </row>
    <row r="43" spans="1:50" ht="15">
      <c r="A43" s="22" t="s">
        <v>129</v>
      </c>
      <c r="B43" s="22" t="s">
        <v>8</v>
      </c>
      <c r="C43" s="24"/>
      <c r="E43" s="28">
        <v>18</v>
      </c>
      <c r="F43" s="5">
        <v>13</v>
      </c>
      <c r="G43" s="26"/>
      <c r="I43" s="26">
        <v>21</v>
      </c>
      <c r="J43" s="5">
        <v>10</v>
      </c>
      <c r="K43" s="26"/>
      <c r="M43" s="26"/>
      <c r="O43" s="31">
        <v>39</v>
      </c>
      <c r="Q43" s="27">
        <v>47</v>
      </c>
      <c r="S43" s="27">
        <v>31</v>
      </c>
      <c r="U43" s="26">
        <v>14</v>
      </c>
      <c r="V43" s="15">
        <v>18</v>
      </c>
      <c r="W43" s="26">
        <v>29</v>
      </c>
      <c r="X43" s="25">
        <v>2</v>
      </c>
      <c r="Y43" s="27">
        <v>43</v>
      </c>
      <c r="AA43" s="27">
        <v>34</v>
      </c>
      <c r="AC43" s="27"/>
      <c r="AE43" s="26">
        <v>14</v>
      </c>
      <c r="AF43" s="25">
        <v>18</v>
      </c>
      <c r="AK43" s="26">
        <v>16</v>
      </c>
      <c r="AL43" s="25">
        <v>15</v>
      </c>
      <c r="AM43" s="26">
        <v>38</v>
      </c>
      <c r="AS43" s="26">
        <f t="shared" si="3"/>
        <v>76</v>
      </c>
      <c r="AT43" s="26">
        <f t="shared" si="6"/>
        <v>58</v>
      </c>
      <c r="AU43" s="26">
        <f t="shared" si="7"/>
        <v>0</v>
      </c>
      <c r="AV43" s="26">
        <f t="shared" si="4"/>
        <v>0</v>
      </c>
      <c r="AW43" s="26">
        <f t="shared" si="5"/>
        <v>0</v>
      </c>
      <c r="AX43" s="29">
        <f t="shared" si="8"/>
        <v>18</v>
      </c>
    </row>
    <row r="44" spans="1:50" ht="15">
      <c r="A44" s="23" t="s">
        <v>74</v>
      </c>
      <c r="B44" s="22" t="s">
        <v>5</v>
      </c>
      <c r="C44" s="31">
        <v>50</v>
      </c>
      <c r="E44" s="26"/>
      <c r="G44" s="26"/>
      <c r="I44" s="26"/>
      <c r="K44" s="28">
        <v>5</v>
      </c>
      <c r="L44" s="5">
        <v>45</v>
      </c>
      <c r="M44" s="28">
        <v>9</v>
      </c>
      <c r="N44" s="5">
        <v>29</v>
      </c>
      <c r="O44" s="26">
        <v>4</v>
      </c>
      <c r="P44" s="5">
        <v>50</v>
      </c>
      <c r="Q44" s="26"/>
      <c r="S44" s="26">
        <v>7</v>
      </c>
      <c r="T44" s="15">
        <v>36</v>
      </c>
      <c r="U44" s="26">
        <v>4</v>
      </c>
      <c r="V44" s="15">
        <v>50</v>
      </c>
      <c r="W44" s="26"/>
      <c r="X44" s="25"/>
      <c r="Y44" s="26"/>
      <c r="AC44" s="26">
        <v>5</v>
      </c>
      <c r="AD44" s="25">
        <v>30</v>
      </c>
      <c r="AG44" s="26">
        <v>3</v>
      </c>
      <c r="AH44" s="25">
        <v>60</v>
      </c>
      <c r="AI44" s="27" t="s">
        <v>333</v>
      </c>
      <c r="AK44" s="27"/>
      <c r="AM44" s="26">
        <v>3</v>
      </c>
      <c r="AN44" s="25">
        <v>60</v>
      </c>
      <c r="AO44" s="27"/>
      <c r="AQ44" s="27"/>
      <c r="AS44" s="26">
        <f t="shared" si="3"/>
        <v>360</v>
      </c>
      <c r="AT44" s="26">
        <f t="shared" si="6"/>
        <v>0</v>
      </c>
      <c r="AU44" s="6">
        <f t="shared" si="7"/>
        <v>0</v>
      </c>
      <c r="AV44" s="26">
        <f t="shared" si="4"/>
        <v>110</v>
      </c>
      <c r="AW44" s="26">
        <f t="shared" si="5"/>
        <v>170</v>
      </c>
      <c r="AX44" s="13">
        <f t="shared" si="8"/>
        <v>50</v>
      </c>
    </row>
    <row r="45" spans="1:50" ht="15">
      <c r="A45" s="23" t="s">
        <v>80</v>
      </c>
      <c r="B45" s="22" t="s">
        <v>14</v>
      </c>
      <c r="C45" s="31">
        <v>56</v>
      </c>
      <c r="E45" s="28">
        <v>24</v>
      </c>
      <c r="F45" s="5">
        <v>7</v>
      </c>
      <c r="G45" s="31">
        <v>43</v>
      </c>
      <c r="I45" s="31">
        <v>44</v>
      </c>
      <c r="K45" s="28">
        <v>17</v>
      </c>
      <c r="L45" s="5">
        <v>14</v>
      </c>
      <c r="M45" s="31">
        <v>32</v>
      </c>
      <c r="O45" s="31" t="s">
        <v>333</v>
      </c>
      <c r="Q45" s="31"/>
      <c r="S45" s="26">
        <v>28</v>
      </c>
      <c r="T45" s="15">
        <v>3</v>
      </c>
      <c r="U45" s="26">
        <v>19</v>
      </c>
      <c r="V45" s="15">
        <v>12</v>
      </c>
      <c r="W45" s="26">
        <v>22</v>
      </c>
      <c r="X45" s="25">
        <v>9</v>
      </c>
      <c r="Y45" s="26"/>
      <c r="AE45" s="27">
        <v>31</v>
      </c>
      <c r="AG45" s="26">
        <v>25</v>
      </c>
      <c r="AH45" s="25">
        <v>6</v>
      </c>
      <c r="AI45" s="26">
        <v>28</v>
      </c>
      <c r="AJ45" s="25">
        <v>3</v>
      </c>
      <c r="AK45" s="27">
        <v>31</v>
      </c>
      <c r="AM45" s="26">
        <v>35</v>
      </c>
      <c r="AQ45" s="27"/>
      <c r="AS45" s="26">
        <f t="shared" si="3"/>
        <v>54</v>
      </c>
      <c r="AT45" s="26">
        <f t="shared" si="6"/>
        <v>16</v>
      </c>
      <c r="AU45" s="6">
        <f t="shared" si="7"/>
        <v>0</v>
      </c>
      <c r="AV45" s="26">
        <f t="shared" si="4"/>
        <v>3</v>
      </c>
      <c r="AW45" s="26">
        <f t="shared" si="5"/>
        <v>23</v>
      </c>
      <c r="AX45" s="13">
        <f t="shared" si="8"/>
        <v>12</v>
      </c>
    </row>
    <row r="46" spans="1:50" ht="15">
      <c r="A46" s="23" t="s">
        <v>66</v>
      </c>
      <c r="B46" s="22" t="s">
        <v>13</v>
      </c>
      <c r="C46" s="31">
        <v>36</v>
      </c>
      <c r="E46" s="26"/>
      <c r="G46" s="31" t="s">
        <v>7</v>
      </c>
      <c r="I46" s="26"/>
      <c r="K46" s="26"/>
      <c r="M46" s="26"/>
      <c r="O46" s="26"/>
      <c r="Q46" s="26"/>
      <c r="S46" s="26"/>
      <c r="U46" s="26"/>
      <c r="W46" s="26"/>
      <c r="X46" s="25"/>
      <c r="Y46" s="26"/>
      <c r="AS46" s="26">
        <f t="shared" si="3"/>
        <v>0</v>
      </c>
      <c r="AT46" s="26">
        <f t="shared" si="6"/>
        <v>0</v>
      </c>
      <c r="AU46" s="26">
        <f t="shared" si="7"/>
        <v>0</v>
      </c>
      <c r="AV46" s="26">
        <f t="shared" si="4"/>
        <v>0</v>
      </c>
      <c r="AW46" s="26">
        <f t="shared" si="5"/>
        <v>0</v>
      </c>
      <c r="AX46" s="29">
        <f t="shared" si="8"/>
        <v>0</v>
      </c>
    </row>
    <row r="47" spans="1:50" ht="15">
      <c r="A47" s="23" t="s">
        <v>36</v>
      </c>
      <c r="B47" s="22" t="s">
        <v>5</v>
      </c>
      <c r="C47" s="28" t="s">
        <v>19</v>
      </c>
      <c r="E47" s="24"/>
      <c r="G47" s="26">
        <v>6</v>
      </c>
      <c r="H47" s="5">
        <v>40</v>
      </c>
      <c r="I47" s="26"/>
      <c r="K47" s="28">
        <v>10</v>
      </c>
      <c r="L47" s="5">
        <v>26</v>
      </c>
      <c r="M47" s="31" t="s">
        <v>333</v>
      </c>
      <c r="O47" s="26">
        <v>5</v>
      </c>
      <c r="P47" s="5">
        <v>45</v>
      </c>
      <c r="Q47" s="26">
        <v>9</v>
      </c>
      <c r="R47" s="5">
        <v>29</v>
      </c>
      <c r="S47" s="26">
        <v>14</v>
      </c>
      <c r="T47" s="15">
        <v>18</v>
      </c>
      <c r="U47" s="26">
        <v>24</v>
      </c>
      <c r="V47" s="15">
        <v>7</v>
      </c>
      <c r="W47" s="26"/>
      <c r="X47" s="25"/>
      <c r="Y47" s="26">
        <v>16</v>
      </c>
      <c r="Z47" s="18">
        <v>15</v>
      </c>
      <c r="AC47" s="26">
        <v>9</v>
      </c>
      <c r="AD47" s="25">
        <v>15</v>
      </c>
      <c r="AG47" s="26">
        <v>5</v>
      </c>
      <c r="AH47" s="25">
        <v>45</v>
      </c>
      <c r="AI47" s="27" t="s">
        <v>333</v>
      </c>
      <c r="AK47" s="27"/>
      <c r="AM47" s="26">
        <v>6</v>
      </c>
      <c r="AN47" s="25">
        <v>40</v>
      </c>
      <c r="AO47" s="27"/>
      <c r="AQ47" s="27"/>
      <c r="AS47" s="26">
        <f t="shared" si="3"/>
        <v>280</v>
      </c>
      <c r="AT47" s="26">
        <f t="shared" si="6"/>
        <v>0</v>
      </c>
      <c r="AU47" s="6">
        <f t="shared" si="7"/>
        <v>84</v>
      </c>
      <c r="AV47" s="26">
        <f t="shared" si="4"/>
        <v>85</v>
      </c>
      <c r="AW47" s="26">
        <f t="shared" si="5"/>
        <v>89</v>
      </c>
      <c r="AX47" s="13">
        <f t="shared" si="8"/>
        <v>7</v>
      </c>
    </row>
    <row r="48" spans="1:50" ht="15">
      <c r="A48" s="33" t="s">
        <v>363</v>
      </c>
      <c r="B48" s="33" t="s">
        <v>11</v>
      </c>
      <c r="C48" s="24"/>
      <c r="E48" s="26"/>
      <c r="G48" s="26"/>
      <c r="I48" s="26"/>
      <c r="K48" s="31">
        <v>47</v>
      </c>
      <c r="M48" s="31">
        <v>42</v>
      </c>
      <c r="O48" s="31">
        <v>34</v>
      </c>
      <c r="Q48" s="31"/>
      <c r="S48" s="31"/>
      <c r="U48" s="31"/>
      <c r="W48" s="31"/>
      <c r="Y48" s="31"/>
      <c r="AA48" s="31"/>
      <c r="AC48" s="31"/>
      <c r="AE48" s="31"/>
      <c r="AG48" s="31"/>
      <c r="AI48" s="31"/>
      <c r="AK48" s="31"/>
      <c r="AM48" s="31"/>
      <c r="AO48" s="31"/>
      <c r="AQ48" s="31"/>
      <c r="AS48" s="26">
        <f t="shared" si="3"/>
        <v>0</v>
      </c>
      <c r="AT48" s="26">
        <f t="shared" si="6"/>
        <v>0</v>
      </c>
      <c r="AU48" s="6">
        <f t="shared" si="7"/>
        <v>0</v>
      </c>
      <c r="AV48" s="26">
        <f t="shared" si="4"/>
        <v>0</v>
      </c>
      <c r="AW48" s="26">
        <f t="shared" si="5"/>
        <v>0</v>
      </c>
      <c r="AX48" s="13">
        <f t="shared" si="8"/>
        <v>0</v>
      </c>
    </row>
    <row r="49" spans="1:50" ht="15">
      <c r="A49" s="23" t="s">
        <v>67</v>
      </c>
      <c r="B49" s="22" t="s">
        <v>8</v>
      </c>
      <c r="C49" s="31">
        <v>41</v>
      </c>
      <c r="E49" s="26"/>
      <c r="G49" s="27"/>
      <c r="I49" s="27"/>
      <c r="K49" s="27"/>
      <c r="M49" s="27"/>
      <c r="O49" s="27"/>
      <c r="Q49" s="27">
        <v>50</v>
      </c>
      <c r="S49" s="27"/>
      <c r="U49" s="27"/>
      <c r="W49" s="27"/>
      <c r="Y49" s="27">
        <v>33</v>
      </c>
      <c r="AA49" s="27"/>
      <c r="AC49" s="27"/>
      <c r="AE49" s="27"/>
      <c r="AG49" s="27"/>
      <c r="AI49" s="27"/>
      <c r="AK49" s="27"/>
      <c r="AM49" s="27"/>
      <c r="AO49" s="27"/>
      <c r="AQ49" s="27"/>
      <c r="AS49" s="26">
        <f t="shared" si="3"/>
        <v>0</v>
      </c>
      <c r="AT49" s="26">
        <f t="shared" si="6"/>
        <v>0</v>
      </c>
      <c r="AU49" s="6">
        <f t="shared" si="7"/>
        <v>0</v>
      </c>
      <c r="AV49" s="26">
        <f t="shared" si="4"/>
        <v>0</v>
      </c>
      <c r="AW49" s="26">
        <f t="shared" si="5"/>
        <v>0</v>
      </c>
      <c r="AX49" s="13">
        <f t="shared" si="8"/>
        <v>0</v>
      </c>
    </row>
    <row r="50" spans="1:50" ht="15">
      <c r="A50" s="23" t="s">
        <v>57</v>
      </c>
      <c r="B50" s="22" t="s">
        <v>9</v>
      </c>
      <c r="C50" s="28">
        <v>13</v>
      </c>
      <c r="D50" s="5">
        <v>20</v>
      </c>
      <c r="E50" s="28">
        <v>16</v>
      </c>
      <c r="F50" s="5">
        <v>15</v>
      </c>
      <c r="G50" s="31">
        <v>33</v>
      </c>
      <c r="I50" s="26">
        <v>15</v>
      </c>
      <c r="J50" s="5">
        <v>16</v>
      </c>
      <c r="K50" s="26"/>
      <c r="M50" s="26"/>
      <c r="O50" s="26">
        <v>27</v>
      </c>
      <c r="P50" s="5">
        <v>4</v>
      </c>
      <c r="Q50" s="26">
        <v>5</v>
      </c>
      <c r="R50" s="5">
        <v>45</v>
      </c>
      <c r="S50" s="27">
        <v>46</v>
      </c>
      <c r="U50" s="26">
        <v>12</v>
      </c>
      <c r="V50" s="15">
        <v>22</v>
      </c>
      <c r="W50" s="31" t="s">
        <v>7</v>
      </c>
      <c r="Y50" s="26">
        <v>23</v>
      </c>
      <c r="Z50" s="18">
        <v>8</v>
      </c>
      <c r="AA50" s="27">
        <v>33</v>
      </c>
      <c r="AC50" s="27"/>
      <c r="AE50" s="27" t="s">
        <v>7</v>
      </c>
      <c r="AG50" s="27"/>
      <c r="AI50" s="26">
        <v>30</v>
      </c>
      <c r="AJ50" s="25">
        <v>1</v>
      </c>
      <c r="AK50" s="27">
        <v>33</v>
      </c>
      <c r="AM50" s="27"/>
      <c r="AQ50" s="27"/>
      <c r="AS50" s="26">
        <f t="shared" si="3"/>
        <v>131</v>
      </c>
      <c r="AT50" s="26">
        <f t="shared" si="6"/>
        <v>31</v>
      </c>
      <c r="AU50" s="26">
        <f t="shared" si="7"/>
        <v>73</v>
      </c>
      <c r="AV50" s="26">
        <f t="shared" si="4"/>
        <v>5</v>
      </c>
      <c r="AW50" s="26">
        <f t="shared" si="5"/>
        <v>0</v>
      </c>
      <c r="AX50" s="29">
        <f t="shared" si="8"/>
        <v>22</v>
      </c>
    </row>
    <row r="51" spans="1:50" ht="15">
      <c r="A51" s="23" t="s">
        <v>149</v>
      </c>
      <c r="B51" s="22" t="s">
        <v>2</v>
      </c>
      <c r="C51" s="24"/>
      <c r="E51" s="31">
        <v>51</v>
      </c>
      <c r="G51" s="26"/>
      <c r="I51" s="26"/>
      <c r="K51" s="26"/>
      <c r="M51" s="26"/>
      <c r="O51" s="26"/>
      <c r="Q51" s="26"/>
      <c r="S51" s="26"/>
      <c r="U51" s="26"/>
      <c r="W51" s="26"/>
      <c r="Y51" s="26"/>
      <c r="AS51" s="26">
        <f t="shared" si="3"/>
        <v>0</v>
      </c>
      <c r="AT51" s="26">
        <f t="shared" si="6"/>
        <v>0</v>
      </c>
      <c r="AU51" s="6">
        <f t="shared" si="7"/>
        <v>0</v>
      </c>
      <c r="AV51" s="26">
        <f t="shared" si="4"/>
        <v>0</v>
      </c>
      <c r="AW51" s="26">
        <f t="shared" si="5"/>
        <v>0</v>
      </c>
      <c r="AX51" s="13">
        <f t="shared" si="8"/>
        <v>0</v>
      </c>
    </row>
    <row r="52" spans="1:50" ht="15">
      <c r="A52" s="23" t="s">
        <v>81</v>
      </c>
      <c r="B52" s="22" t="s">
        <v>17</v>
      </c>
      <c r="C52" s="31">
        <v>49</v>
      </c>
      <c r="E52" s="26"/>
      <c r="G52" s="26"/>
      <c r="I52" s="26"/>
      <c r="K52" s="26"/>
      <c r="M52" s="26"/>
      <c r="O52" s="26"/>
      <c r="Q52" s="26"/>
      <c r="S52" s="26"/>
      <c r="U52" s="26"/>
      <c r="W52" s="27"/>
      <c r="Y52" s="27">
        <v>42</v>
      </c>
      <c r="AA52" s="27" t="s">
        <v>7</v>
      </c>
      <c r="AC52" s="27"/>
      <c r="AE52" s="27"/>
      <c r="AG52" s="27"/>
      <c r="AI52" s="27"/>
      <c r="AK52" s="27"/>
      <c r="AM52" s="27"/>
      <c r="AO52" s="27"/>
      <c r="AQ52" s="27"/>
      <c r="AS52" s="26">
        <f t="shared" si="3"/>
        <v>0</v>
      </c>
      <c r="AT52" s="26">
        <f t="shared" si="6"/>
        <v>0</v>
      </c>
      <c r="AU52" s="6">
        <f t="shared" si="7"/>
        <v>0</v>
      </c>
      <c r="AV52" s="26">
        <f t="shared" si="4"/>
        <v>0</v>
      </c>
      <c r="AW52" s="26">
        <f t="shared" si="5"/>
        <v>0</v>
      </c>
      <c r="AX52" s="13">
        <f t="shared" si="8"/>
        <v>0</v>
      </c>
    </row>
    <row r="53" spans="1:50" ht="15">
      <c r="A53" s="30" t="s">
        <v>119</v>
      </c>
      <c r="B53" s="22" t="s">
        <v>114</v>
      </c>
      <c r="C53" s="26"/>
      <c r="E53" s="31">
        <v>66</v>
      </c>
      <c r="G53" s="26"/>
      <c r="I53" s="27"/>
      <c r="K53" s="27"/>
      <c r="M53" s="27"/>
      <c r="O53" s="27"/>
      <c r="Q53" s="27"/>
      <c r="S53" s="27"/>
      <c r="U53" s="27"/>
      <c r="W53" s="27"/>
      <c r="Y53" s="27"/>
      <c r="AA53" s="27"/>
      <c r="AC53" s="27"/>
      <c r="AE53" s="27"/>
      <c r="AG53" s="27"/>
      <c r="AI53" s="27"/>
      <c r="AK53" s="27"/>
      <c r="AM53" s="27"/>
      <c r="AO53" s="27"/>
      <c r="AQ53" s="27"/>
      <c r="AS53" s="26">
        <f t="shared" si="3"/>
        <v>0</v>
      </c>
      <c r="AT53" s="26">
        <f t="shared" si="6"/>
        <v>0</v>
      </c>
      <c r="AU53" s="6">
        <f t="shared" si="7"/>
        <v>0</v>
      </c>
      <c r="AV53" s="26">
        <f t="shared" si="4"/>
        <v>0</v>
      </c>
      <c r="AW53" s="26">
        <f t="shared" si="5"/>
        <v>0</v>
      </c>
      <c r="AX53" s="13">
        <f t="shared" si="8"/>
        <v>0</v>
      </c>
    </row>
    <row r="54" spans="1:50" ht="15">
      <c r="A54" s="33" t="s">
        <v>395</v>
      </c>
      <c r="B54" s="33" t="s">
        <v>1</v>
      </c>
      <c r="C54" s="24"/>
      <c r="E54" s="26"/>
      <c r="G54" s="26"/>
      <c r="I54" s="26"/>
      <c r="K54" s="26"/>
      <c r="M54" s="31">
        <v>44</v>
      </c>
      <c r="O54" s="31"/>
      <c r="Q54" s="31"/>
      <c r="S54" s="31"/>
      <c r="U54" s="31"/>
      <c r="W54" s="31"/>
      <c r="Y54" s="31"/>
      <c r="AA54" s="31"/>
      <c r="AC54" s="31"/>
      <c r="AE54" s="31"/>
      <c r="AG54" s="27">
        <v>43</v>
      </c>
      <c r="AI54" s="27"/>
      <c r="AK54" s="27"/>
      <c r="AM54" s="27"/>
      <c r="AO54" s="27"/>
      <c r="AQ54" s="27"/>
      <c r="AS54" s="26">
        <f t="shared" si="3"/>
        <v>0</v>
      </c>
      <c r="AT54" s="26">
        <f t="shared" si="6"/>
        <v>0</v>
      </c>
      <c r="AU54" s="6">
        <f t="shared" si="7"/>
        <v>0</v>
      </c>
      <c r="AV54" s="26">
        <f t="shared" si="4"/>
        <v>0</v>
      </c>
      <c r="AW54" s="26">
        <f t="shared" si="5"/>
        <v>0</v>
      </c>
      <c r="AX54" s="13">
        <f t="shared" si="8"/>
        <v>0</v>
      </c>
    </row>
    <row r="55" spans="1:50" ht="15">
      <c r="A55" s="22" t="s">
        <v>125</v>
      </c>
      <c r="B55" s="22" t="s">
        <v>13</v>
      </c>
      <c r="C55" s="24"/>
      <c r="E55" s="28">
        <v>20</v>
      </c>
      <c r="F55" s="5">
        <v>11</v>
      </c>
      <c r="G55" s="26"/>
      <c r="I55" s="31" t="s">
        <v>7</v>
      </c>
      <c r="K55" s="31"/>
      <c r="M55" s="31"/>
      <c r="O55" s="31"/>
      <c r="Q55" s="31"/>
      <c r="S55" s="31"/>
      <c r="U55" s="31"/>
      <c r="W55" s="31" t="s">
        <v>7</v>
      </c>
      <c r="Y55" s="31"/>
      <c r="AA55" s="26">
        <v>3</v>
      </c>
      <c r="AB55" s="25">
        <v>60</v>
      </c>
      <c r="AE55" s="26" t="s">
        <v>19</v>
      </c>
      <c r="AK55" s="26" t="s">
        <v>19</v>
      </c>
      <c r="AS55" s="26">
        <f t="shared" si="3"/>
        <v>71</v>
      </c>
      <c r="AT55" s="26">
        <f t="shared" si="6"/>
        <v>71</v>
      </c>
      <c r="AU55" s="6">
        <f t="shared" si="7"/>
        <v>0</v>
      </c>
      <c r="AV55" s="26">
        <f t="shared" si="4"/>
        <v>0</v>
      </c>
      <c r="AW55" s="26">
        <f t="shared" si="5"/>
        <v>0</v>
      </c>
      <c r="AX55" s="13">
        <f t="shared" si="8"/>
        <v>0</v>
      </c>
    </row>
    <row r="56" spans="1:50" ht="15">
      <c r="A56" s="23" t="s">
        <v>40</v>
      </c>
      <c r="B56" s="22" t="s">
        <v>10</v>
      </c>
      <c r="C56" s="28">
        <v>17</v>
      </c>
      <c r="D56" s="5">
        <v>14</v>
      </c>
      <c r="E56" s="26"/>
      <c r="G56" s="31" t="s">
        <v>7</v>
      </c>
      <c r="I56" s="27"/>
      <c r="K56" s="27"/>
      <c r="M56" s="27"/>
      <c r="O56" s="27"/>
      <c r="Q56" s="26">
        <v>20</v>
      </c>
      <c r="R56" s="5">
        <v>11</v>
      </c>
      <c r="S56" s="26"/>
      <c r="U56" s="26"/>
      <c r="W56" s="26"/>
      <c r="Y56" s="26">
        <v>30</v>
      </c>
      <c r="AM56" s="26" t="s">
        <v>331</v>
      </c>
      <c r="AS56" s="26">
        <f t="shared" si="3"/>
        <v>25</v>
      </c>
      <c r="AT56" s="26">
        <f t="shared" si="6"/>
        <v>0</v>
      </c>
      <c r="AU56" s="6">
        <f t="shared" si="7"/>
        <v>25</v>
      </c>
      <c r="AV56" s="26">
        <f t="shared" si="4"/>
        <v>0</v>
      </c>
      <c r="AW56" s="26">
        <f t="shared" si="5"/>
        <v>0</v>
      </c>
      <c r="AX56" s="13">
        <f t="shared" si="8"/>
        <v>0</v>
      </c>
    </row>
    <row r="57" spans="1:50" ht="15">
      <c r="A57" s="23" t="s">
        <v>130</v>
      </c>
      <c r="B57" s="22" t="s">
        <v>8</v>
      </c>
      <c r="C57" s="24"/>
      <c r="E57" s="31">
        <v>61</v>
      </c>
      <c r="G57" s="26"/>
      <c r="I57" s="31">
        <v>42</v>
      </c>
      <c r="K57" s="31"/>
      <c r="M57" s="31"/>
      <c r="O57" s="31"/>
      <c r="Q57" s="31"/>
      <c r="S57" s="31"/>
      <c r="U57" s="31"/>
      <c r="W57" s="31">
        <v>38</v>
      </c>
      <c r="Y57" s="31"/>
      <c r="AA57" s="27">
        <v>45</v>
      </c>
      <c r="AC57" s="27"/>
      <c r="AE57" s="27"/>
      <c r="AG57" s="27"/>
      <c r="AI57" s="27"/>
      <c r="AK57" s="27">
        <v>41</v>
      </c>
      <c r="AM57" s="27"/>
      <c r="AO57" s="27"/>
      <c r="AQ57" s="27"/>
      <c r="AS57" s="26">
        <f t="shared" si="3"/>
        <v>0</v>
      </c>
      <c r="AT57" s="26">
        <f t="shared" si="6"/>
        <v>0</v>
      </c>
      <c r="AU57" s="6">
        <f t="shared" si="7"/>
        <v>0</v>
      </c>
      <c r="AV57" s="26">
        <f t="shared" si="4"/>
        <v>0</v>
      </c>
      <c r="AW57" s="26">
        <f t="shared" si="5"/>
        <v>0</v>
      </c>
      <c r="AX57" s="13">
        <f t="shared" si="8"/>
        <v>0</v>
      </c>
    </row>
    <row r="58" spans="1:50" ht="15">
      <c r="A58" s="33" t="s">
        <v>388</v>
      </c>
      <c r="B58" s="33" t="s">
        <v>8</v>
      </c>
      <c r="C58" s="24"/>
      <c r="E58" s="26"/>
      <c r="G58" s="26"/>
      <c r="I58" s="26"/>
      <c r="K58" s="28">
        <v>15</v>
      </c>
      <c r="L58" s="5">
        <v>16</v>
      </c>
      <c r="M58" s="28">
        <v>3</v>
      </c>
      <c r="N58" s="5">
        <v>60</v>
      </c>
      <c r="O58" s="26">
        <v>9</v>
      </c>
      <c r="P58" s="5">
        <v>29</v>
      </c>
      <c r="Q58" s="26"/>
      <c r="S58" s="27">
        <v>37</v>
      </c>
      <c r="U58" s="26">
        <v>11</v>
      </c>
      <c r="V58" s="15">
        <v>24</v>
      </c>
      <c r="W58" s="26"/>
      <c r="Y58" s="26"/>
      <c r="AC58" s="26">
        <v>9</v>
      </c>
      <c r="AD58" s="25">
        <v>15</v>
      </c>
      <c r="AG58" s="26">
        <v>7</v>
      </c>
      <c r="AH58" s="25">
        <v>36</v>
      </c>
      <c r="AI58" s="26">
        <v>3</v>
      </c>
      <c r="AJ58" s="25">
        <v>60</v>
      </c>
      <c r="AM58" s="26">
        <v>11</v>
      </c>
      <c r="AN58" s="25">
        <v>24</v>
      </c>
      <c r="AS58" s="26">
        <f t="shared" si="3"/>
        <v>264</v>
      </c>
      <c r="AT58" s="26">
        <f t="shared" si="6"/>
        <v>0</v>
      </c>
      <c r="AU58" s="6">
        <f t="shared" si="7"/>
        <v>0</v>
      </c>
      <c r="AV58" s="26">
        <f t="shared" si="4"/>
        <v>113</v>
      </c>
      <c r="AW58" s="26">
        <f t="shared" si="5"/>
        <v>112</v>
      </c>
      <c r="AX58" s="13">
        <f t="shared" si="8"/>
        <v>24</v>
      </c>
    </row>
    <row r="59" spans="1:50" ht="15">
      <c r="A59" s="23" t="s">
        <v>43</v>
      </c>
      <c r="B59" s="22" t="s">
        <v>10</v>
      </c>
      <c r="C59" s="28">
        <v>26</v>
      </c>
      <c r="D59" s="5">
        <v>5</v>
      </c>
      <c r="E59" s="28">
        <v>19</v>
      </c>
      <c r="F59" s="5">
        <v>12</v>
      </c>
      <c r="G59" s="31">
        <v>35</v>
      </c>
      <c r="I59" s="26">
        <v>17</v>
      </c>
      <c r="J59" s="5">
        <v>14</v>
      </c>
      <c r="K59" s="26"/>
      <c r="M59" s="26"/>
      <c r="O59" s="26"/>
      <c r="Q59" s="27">
        <v>40</v>
      </c>
      <c r="S59" s="27"/>
      <c r="U59" s="27"/>
      <c r="W59" s="26">
        <v>15</v>
      </c>
      <c r="X59" s="20">
        <v>16</v>
      </c>
      <c r="Y59" s="27">
        <v>31</v>
      </c>
      <c r="AA59" s="26">
        <v>27</v>
      </c>
      <c r="AE59" s="27" t="s">
        <v>250</v>
      </c>
      <c r="AG59" s="27"/>
      <c r="AI59" s="27"/>
      <c r="AK59" s="26">
        <v>19</v>
      </c>
      <c r="AL59" s="25">
        <v>12</v>
      </c>
      <c r="AM59" s="27"/>
      <c r="AO59" s="27"/>
      <c r="AS59" s="26">
        <f t="shared" si="3"/>
        <v>59</v>
      </c>
      <c r="AT59" s="26">
        <f t="shared" si="6"/>
        <v>54</v>
      </c>
      <c r="AU59" s="6">
        <f t="shared" si="7"/>
        <v>5</v>
      </c>
      <c r="AV59" s="26">
        <f t="shared" si="4"/>
        <v>0</v>
      </c>
      <c r="AW59" s="26">
        <f t="shared" si="5"/>
        <v>0</v>
      </c>
      <c r="AX59" s="13">
        <f t="shared" si="8"/>
        <v>0</v>
      </c>
    </row>
    <row r="60" spans="1:50" ht="15">
      <c r="A60" s="23" t="s">
        <v>143</v>
      </c>
      <c r="B60" s="22" t="s">
        <v>8</v>
      </c>
      <c r="C60" s="24"/>
      <c r="E60" s="31">
        <v>58</v>
      </c>
      <c r="G60" s="31">
        <v>40</v>
      </c>
      <c r="I60" s="31">
        <v>38</v>
      </c>
      <c r="K60" s="31"/>
      <c r="M60" s="31"/>
      <c r="O60" s="31"/>
      <c r="Q60" s="27">
        <v>49</v>
      </c>
      <c r="S60" s="27"/>
      <c r="U60" s="27" t="s">
        <v>7</v>
      </c>
      <c r="W60" s="31" t="s">
        <v>7</v>
      </c>
      <c r="Y60" s="27" t="s">
        <v>7</v>
      </c>
      <c r="AA60" s="27"/>
      <c r="AC60" s="27"/>
      <c r="AE60" s="27"/>
      <c r="AG60" s="27"/>
      <c r="AI60" s="27"/>
      <c r="AK60" s="27"/>
      <c r="AM60" s="27"/>
      <c r="AO60" s="27"/>
      <c r="AQ60" s="27"/>
      <c r="AS60" s="26">
        <f t="shared" si="3"/>
        <v>0</v>
      </c>
      <c r="AT60" s="26">
        <f t="shared" si="6"/>
        <v>0</v>
      </c>
      <c r="AU60" s="6">
        <f t="shared" si="7"/>
        <v>0</v>
      </c>
      <c r="AV60" s="26">
        <f t="shared" si="4"/>
        <v>0</v>
      </c>
      <c r="AW60" s="26">
        <f t="shared" si="5"/>
        <v>0</v>
      </c>
      <c r="AX60" s="13">
        <f t="shared" si="8"/>
        <v>0</v>
      </c>
    </row>
    <row r="61" spans="1:50" ht="15">
      <c r="A61" s="23" t="s">
        <v>127</v>
      </c>
      <c r="B61" t="s">
        <v>9</v>
      </c>
      <c r="C61" s="24"/>
      <c r="E61" s="31">
        <v>62</v>
      </c>
      <c r="G61" s="26"/>
      <c r="I61" s="26">
        <v>23</v>
      </c>
      <c r="J61" s="5">
        <v>8</v>
      </c>
      <c r="K61" s="26"/>
      <c r="M61" s="26"/>
      <c r="O61" s="26"/>
      <c r="Q61" s="26"/>
      <c r="S61" s="26"/>
      <c r="U61" s="26"/>
      <c r="W61" s="31" t="s">
        <v>7</v>
      </c>
      <c r="Y61" s="26"/>
      <c r="AA61" s="27">
        <v>44</v>
      </c>
      <c r="AC61" s="27"/>
      <c r="AE61" s="27" t="s">
        <v>7</v>
      </c>
      <c r="AG61" s="27"/>
      <c r="AI61" s="27"/>
      <c r="AK61" s="26">
        <v>14</v>
      </c>
      <c r="AL61" s="25">
        <v>18</v>
      </c>
      <c r="AM61" s="27"/>
      <c r="AO61" s="27"/>
      <c r="AS61" s="26">
        <f t="shared" si="3"/>
        <v>26</v>
      </c>
      <c r="AT61" s="26">
        <f t="shared" si="6"/>
        <v>26</v>
      </c>
      <c r="AU61" s="6">
        <f t="shared" si="7"/>
        <v>0</v>
      </c>
      <c r="AV61" s="26">
        <f t="shared" si="4"/>
        <v>0</v>
      </c>
      <c r="AW61" s="26">
        <f t="shared" si="5"/>
        <v>0</v>
      </c>
      <c r="AX61" s="13">
        <f t="shared" si="8"/>
        <v>0</v>
      </c>
    </row>
    <row r="62" spans="1:50" ht="15">
      <c r="A62" s="23" t="s">
        <v>30</v>
      </c>
      <c r="B62" s="22" t="s">
        <v>5</v>
      </c>
      <c r="C62" s="28">
        <v>10</v>
      </c>
      <c r="D62" s="5">
        <v>26</v>
      </c>
      <c r="E62" s="28">
        <v>15</v>
      </c>
      <c r="F62" s="5">
        <v>16</v>
      </c>
      <c r="G62" s="26">
        <v>4</v>
      </c>
      <c r="H62" s="5">
        <v>50</v>
      </c>
      <c r="I62" s="26">
        <v>16</v>
      </c>
      <c r="J62" s="5">
        <v>15</v>
      </c>
      <c r="K62" s="28">
        <v>3</v>
      </c>
      <c r="L62" s="5">
        <v>60</v>
      </c>
      <c r="M62" s="28">
        <v>5</v>
      </c>
      <c r="N62" s="5">
        <v>45</v>
      </c>
      <c r="O62" s="31" t="s">
        <v>331</v>
      </c>
      <c r="Q62" s="26">
        <v>11</v>
      </c>
      <c r="R62" s="5">
        <v>24</v>
      </c>
      <c r="S62" s="26">
        <v>4</v>
      </c>
      <c r="T62" s="15">
        <v>50</v>
      </c>
      <c r="U62" s="26">
        <v>2</v>
      </c>
      <c r="V62" s="15">
        <v>80</v>
      </c>
      <c r="W62" s="26"/>
      <c r="Y62" s="26">
        <v>4</v>
      </c>
      <c r="Z62" s="18">
        <v>50</v>
      </c>
      <c r="AA62" s="26">
        <v>24</v>
      </c>
      <c r="AB62" s="25">
        <v>7</v>
      </c>
      <c r="AC62" s="26">
        <v>3</v>
      </c>
      <c r="AD62" s="25">
        <v>60</v>
      </c>
      <c r="AG62" s="26">
        <v>8</v>
      </c>
      <c r="AH62" s="25">
        <v>32</v>
      </c>
      <c r="AI62" s="26">
        <v>4</v>
      </c>
      <c r="AJ62" s="25">
        <v>50</v>
      </c>
      <c r="AM62" s="26">
        <v>30</v>
      </c>
      <c r="AN62" s="25">
        <v>1</v>
      </c>
      <c r="AS62" s="26">
        <f t="shared" si="3"/>
        <v>566</v>
      </c>
      <c r="AT62" s="26">
        <f t="shared" si="6"/>
        <v>38</v>
      </c>
      <c r="AU62" s="6">
        <f t="shared" si="7"/>
        <v>150</v>
      </c>
      <c r="AV62" s="26">
        <f t="shared" si="4"/>
        <v>51</v>
      </c>
      <c r="AW62" s="26">
        <f t="shared" si="5"/>
        <v>187</v>
      </c>
      <c r="AX62" s="13">
        <f t="shared" si="8"/>
        <v>80</v>
      </c>
    </row>
    <row r="63" spans="1:50" ht="15">
      <c r="A63" s="33" t="s">
        <v>373</v>
      </c>
      <c r="B63" s="33" t="s">
        <v>8</v>
      </c>
      <c r="C63" s="24"/>
      <c r="E63" s="26"/>
      <c r="G63" s="26"/>
      <c r="I63" s="26"/>
      <c r="K63" s="31">
        <v>41</v>
      </c>
      <c r="M63" s="31" t="s">
        <v>333</v>
      </c>
      <c r="O63" s="31"/>
      <c r="Q63" s="31"/>
      <c r="S63" s="27">
        <v>36</v>
      </c>
      <c r="U63" s="27">
        <v>32</v>
      </c>
      <c r="W63" s="26">
        <v>19</v>
      </c>
      <c r="X63" s="20">
        <v>12</v>
      </c>
      <c r="Y63" s="27"/>
      <c r="AA63" s="27">
        <v>47</v>
      </c>
      <c r="AC63" s="27"/>
      <c r="AE63" s="24" t="s">
        <v>7</v>
      </c>
      <c r="AG63" s="24"/>
      <c r="AI63" s="24"/>
      <c r="AK63" s="27">
        <v>45</v>
      </c>
      <c r="AM63" s="24"/>
      <c r="AO63" s="24"/>
      <c r="AQ63" s="27"/>
      <c r="AS63" s="26">
        <f t="shared" si="3"/>
        <v>12</v>
      </c>
      <c r="AT63" s="26">
        <f t="shared" si="6"/>
        <v>12</v>
      </c>
      <c r="AU63" s="26">
        <f t="shared" si="7"/>
        <v>0</v>
      </c>
      <c r="AV63" s="26">
        <f t="shared" si="4"/>
        <v>0</v>
      </c>
      <c r="AW63" s="26">
        <f t="shared" si="5"/>
        <v>0</v>
      </c>
      <c r="AX63" s="29">
        <f t="shared" si="8"/>
        <v>0</v>
      </c>
    </row>
    <row r="64" spans="1:50" ht="15">
      <c r="A64" s="30" t="s">
        <v>84</v>
      </c>
      <c r="B64" s="22" t="s">
        <v>15</v>
      </c>
      <c r="C64" s="31">
        <v>57</v>
      </c>
      <c r="E64" s="26"/>
      <c r="G64" s="26"/>
      <c r="I64" s="26"/>
      <c r="K64" s="26"/>
      <c r="M64" s="26"/>
      <c r="O64" s="26"/>
      <c r="Q64" s="26"/>
      <c r="S64" s="26"/>
      <c r="U64" s="26"/>
      <c r="W64" s="26"/>
      <c r="Y64" s="26"/>
      <c r="AS64" s="26">
        <f t="shared" si="3"/>
        <v>0</v>
      </c>
      <c r="AT64" s="26">
        <f t="shared" si="6"/>
        <v>0</v>
      </c>
      <c r="AU64" s="6">
        <f t="shared" si="7"/>
        <v>0</v>
      </c>
      <c r="AV64" s="26">
        <f t="shared" si="4"/>
        <v>0</v>
      </c>
      <c r="AW64" s="26">
        <f t="shared" si="5"/>
        <v>0</v>
      </c>
      <c r="AX64" s="13">
        <f t="shared" si="8"/>
        <v>0</v>
      </c>
    </row>
    <row r="65" spans="1:50" ht="15">
      <c r="A65" s="23" t="s">
        <v>41</v>
      </c>
      <c r="B65" s="22" t="s">
        <v>8</v>
      </c>
      <c r="C65" s="28">
        <v>25</v>
      </c>
      <c r="D65" s="5">
        <v>6</v>
      </c>
      <c r="E65" s="31">
        <v>49</v>
      </c>
      <c r="G65" s="26">
        <v>13</v>
      </c>
      <c r="H65" s="5">
        <v>20</v>
      </c>
      <c r="I65" s="31" t="s">
        <v>7</v>
      </c>
      <c r="K65" s="28">
        <v>28</v>
      </c>
      <c r="L65" s="5">
        <v>3</v>
      </c>
      <c r="M65" s="28">
        <v>26</v>
      </c>
      <c r="N65" s="5">
        <v>5</v>
      </c>
      <c r="O65" s="31" t="s">
        <v>333</v>
      </c>
      <c r="Q65" s="26">
        <v>16</v>
      </c>
      <c r="R65" s="5">
        <v>15</v>
      </c>
      <c r="S65" s="26">
        <v>3</v>
      </c>
      <c r="T65" s="15">
        <v>60</v>
      </c>
      <c r="U65" s="26">
        <v>18</v>
      </c>
      <c r="V65" s="15">
        <v>13</v>
      </c>
      <c r="W65" s="26"/>
      <c r="Y65" s="26"/>
      <c r="AG65" s="26">
        <v>6</v>
      </c>
      <c r="AH65" s="25">
        <v>40</v>
      </c>
      <c r="AI65" s="26">
        <v>1</v>
      </c>
      <c r="AJ65" s="25">
        <v>100</v>
      </c>
      <c r="AM65" s="26">
        <v>5</v>
      </c>
      <c r="AN65" s="25">
        <v>45</v>
      </c>
      <c r="AS65" s="26">
        <f t="shared" si="3"/>
        <v>307</v>
      </c>
      <c r="AT65" s="26">
        <f t="shared" si="6"/>
        <v>0</v>
      </c>
      <c r="AU65" s="6">
        <f t="shared" si="7"/>
        <v>41</v>
      </c>
      <c r="AV65" s="26">
        <f t="shared" si="4"/>
        <v>145</v>
      </c>
      <c r="AW65" s="26">
        <f t="shared" si="5"/>
        <v>108</v>
      </c>
      <c r="AX65" s="13">
        <f t="shared" si="8"/>
        <v>13</v>
      </c>
    </row>
    <row r="66" spans="1:50" ht="15">
      <c r="A66" s="23" t="s">
        <v>151</v>
      </c>
      <c r="B66" s="22" t="s">
        <v>113</v>
      </c>
      <c r="C66" s="24"/>
      <c r="E66" s="31" t="s">
        <v>7</v>
      </c>
      <c r="G66" s="26"/>
      <c r="I66" s="27"/>
      <c r="K66" s="27"/>
      <c r="M66" s="27"/>
      <c r="O66" s="27"/>
      <c r="Q66" s="27"/>
      <c r="S66" s="27"/>
      <c r="U66" s="27"/>
      <c r="W66" s="31" t="s">
        <v>250</v>
      </c>
      <c r="Y66" s="27"/>
      <c r="AA66" s="27"/>
      <c r="AC66" s="27"/>
      <c r="AE66" s="27"/>
      <c r="AG66" s="27"/>
      <c r="AI66" s="27"/>
      <c r="AK66" s="27"/>
      <c r="AM66" s="27"/>
      <c r="AO66" s="27"/>
      <c r="AQ66" s="27"/>
      <c r="AS66" s="26">
        <f t="shared" si="3"/>
        <v>0</v>
      </c>
      <c r="AT66" s="26">
        <f aca="true" t="shared" si="9" ref="AT66:AT97">+F66+J66+X66+AB66+AF66+AL66</f>
        <v>0</v>
      </c>
      <c r="AU66" s="6">
        <f aca="true" t="shared" si="10" ref="AU66:AU97">+D66+H66+R66+Z66</f>
        <v>0</v>
      </c>
      <c r="AV66" s="26">
        <f t="shared" si="4"/>
        <v>0</v>
      </c>
      <c r="AW66" s="26">
        <f t="shared" si="5"/>
        <v>0</v>
      </c>
      <c r="AX66" s="13">
        <f aca="true" t="shared" si="11" ref="AX66:AX97">+V66</f>
        <v>0</v>
      </c>
    </row>
    <row r="67" spans="1:50" ht="15">
      <c r="A67" s="33" t="s">
        <v>323</v>
      </c>
      <c r="B67" s="22" t="s">
        <v>16</v>
      </c>
      <c r="C67" s="24"/>
      <c r="E67" s="26"/>
      <c r="G67" s="31">
        <v>50</v>
      </c>
      <c r="I67" s="31">
        <v>50</v>
      </c>
      <c r="K67" s="31"/>
      <c r="M67" s="31"/>
      <c r="O67" s="31"/>
      <c r="Q67" s="31"/>
      <c r="S67" s="31"/>
      <c r="U67" s="31"/>
      <c r="W67" s="31"/>
      <c r="Y67" s="31"/>
      <c r="AA67" s="31"/>
      <c r="AC67" s="31"/>
      <c r="AE67" s="31"/>
      <c r="AG67" s="31"/>
      <c r="AI67" s="31"/>
      <c r="AK67" s="31"/>
      <c r="AM67" s="31"/>
      <c r="AO67" s="31"/>
      <c r="AQ67" s="31"/>
      <c r="AS67" s="26">
        <f aca="true" t="shared" si="12" ref="AS67:AS130">+D67+F67+H67+J67+L67+N67+P67+R67+T67+V67+Z67+X67+AB67+AD67+AF67+AH67+AJ67+AL67+AN67+AP67+AR67</f>
        <v>0</v>
      </c>
      <c r="AT67" s="26">
        <f t="shared" si="9"/>
        <v>0</v>
      </c>
      <c r="AU67" s="6">
        <f t="shared" si="10"/>
        <v>0</v>
      </c>
      <c r="AV67" s="26">
        <f aca="true" t="shared" si="13" ref="AV67:AV130">+P67+AJ67+AN67+AR67</f>
        <v>0</v>
      </c>
      <c r="AW67" s="26">
        <f aca="true" t="shared" si="14" ref="AW67:AW130">+L67+N67+T67+AH67+AP67</f>
        <v>0</v>
      </c>
      <c r="AX67" s="13">
        <f t="shared" si="11"/>
        <v>0</v>
      </c>
    </row>
    <row r="68" spans="1:50" ht="15">
      <c r="A68" s="23" t="s">
        <v>480</v>
      </c>
      <c r="B68" s="23" t="s">
        <v>8</v>
      </c>
      <c r="C68" s="24"/>
      <c r="E68" s="26"/>
      <c r="G68" s="26"/>
      <c r="I68" s="26"/>
      <c r="K68" s="26"/>
      <c r="M68" s="26"/>
      <c r="O68" s="26"/>
      <c r="Q68" s="26"/>
      <c r="S68" s="26"/>
      <c r="U68" s="26"/>
      <c r="W68" s="26"/>
      <c r="Y68" s="26"/>
      <c r="AA68" s="27" t="s">
        <v>7</v>
      </c>
      <c r="AC68" s="27"/>
      <c r="AE68" s="27"/>
      <c r="AG68" s="27"/>
      <c r="AI68" s="27"/>
      <c r="AK68" s="27"/>
      <c r="AM68" s="27"/>
      <c r="AO68" s="27"/>
      <c r="AQ68" s="27"/>
      <c r="AS68" s="26">
        <f t="shared" si="12"/>
        <v>0</v>
      </c>
      <c r="AT68" s="26">
        <f t="shared" si="9"/>
        <v>0</v>
      </c>
      <c r="AU68" s="6">
        <f t="shared" si="10"/>
        <v>0</v>
      </c>
      <c r="AV68" s="26">
        <f t="shared" si="13"/>
        <v>0</v>
      </c>
      <c r="AW68" s="26">
        <f t="shared" si="14"/>
        <v>0</v>
      </c>
      <c r="AX68" s="13">
        <f t="shared" si="11"/>
        <v>0</v>
      </c>
    </row>
    <row r="69" spans="1:50" ht="15">
      <c r="A69" s="23" t="s">
        <v>75</v>
      </c>
      <c r="B69" s="22" t="s">
        <v>3</v>
      </c>
      <c r="C69" s="31" t="s">
        <v>7</v>
      </c>
      <c r="E69" s="31">
        <v>34</v>
      </c>
      <c r="G69" s="26"/>
      <c r="I69" s="26">
        <v>9</v>
      </c>
      <c r="J69" s="5">
        <v>29</v>
      </c>
      <c r="K69" s="26"/>
      <c r="M69" s="26"/>
      <c r="O69" s="26"/>
      <c r="Q69" s="26"/>
      <c r="S69" s="26"/>
      <c r="U69" s="26"/>
      <c r="W69" s="31" t="s">
        <v>7</v>
      </c>
      <c r="Y69" s="26"/>
      <c r="AA69" s="26">
        <v>11</v>
      </c>
      <c r="AB69" s="25">
        <v>24</v>
      </c>
      <c r="AE69" s="26" t="s">
        <v>19</v>
      </c>
      <c r="AK69" s="26">
        <v>10</v>
      </c>
      <c r="AL69" s="25">
        <v>26</v>
      </c>
      <c r="AS69" s="26">
        <f t="shared" si="12"/>
        <v>79</v>
      </c>
      <c r="AT69" s="26">
        <f t="shared" si="9"/>
        <v>79</v>
      </c>
      <c r="AU69" s="6">
        <f t="shared" si="10"/>
        <v>0</v>
      </c>
      <c r="AV69" s="26">
        <f t="shared" si="13"/>
        <v>0</v>
      </c>
      <c r="AW69" s="26">
        <f t="shared" si="14"/>
        <v>0</v>
      </c>
      <c r="AX69" s="13">
        <f t="shared" si="11"/>
        <v>0</v>
      </c>
    </row>
    <row r="70" spans="1:50" ht="15">
      <c r="A70" s="23" t="s">
        <v>82</v>
      </c>
      <c r="B70" s="22" t="s">
        <v>16</v>
      </c>
      <c r="C70" s="31">
        <v>46</v>
      </c>
      <c r="E70" s="31" t="s">
        <v>7</v>
      </c>
      <c r="G70" s="26"/>
      <c r="I70" s="26"/>
      <c r="K70" s="26"/>
      <c r="M70" s="26"/>
      <c r="O70" s="26"/>
      <c r="Q70" s="27">
        <v>60</v>
      </c>
      <c r="S70" s="27"/>
      <c r="U70" s="27"/>
      <c r="W70" s="31" t="s">
        <v>7</v>
      </c>
      <c r="Y70" s="27" t="s">
        <v>7</v>
      </c>
      <c r="AA70" s="27" t="s">
        <v>7</v>
      </c>
      <c r="AC70" s="27"/>
      <c r="AE70" s="27"/>
      <c r="AG70" s="27"/>
      <c r="AI70" s="27"/>
      <c r="AK70" s="27"/>
      <c r="AM70" s="27"/>
      <c r="AO70" s="27"/>
      <c r="AQ70" s="27"/>
      <c r="AS70" s="26">
        <f t="shared" si="12"/>
        <v>0</v>
      </c>
      <c r="AT70" s="26">
        <f t="shared" si="9"/>
        <v>0</v>
      </c>
      <c r="AU70" s="6">
        <f t="shared" si="10"/>
        <v>0</v>
      </c>
      <c r="AV70" s="26">
        <f t="shared" si="13"/>
        <v>0</v>
      </c>
      <c r="AW70" s="26">
        <f t="shared" si="14"/>
        <v>0</v>
      </c>
      <c r="AX70" s="13">
        <f t="shared" si="11"/>
        <v>0</v>
      </c>
    </row>
    <row r="71" spans="1:50" ht="15">
      <c r="A71" s="23" t="s">
        <v>65</v>
      </c>
      <c r="B71" s="22" t="s">
        <v>3</v>
      </c>
      <c r="C71" s="28">
        <v>24</v>
      </c>
      <c r="D71" s="5">
        <v>7</v>
      </c>
      <c r="E71" s="26"/>
      <c r="G71" s="26">
        <v>19</v>
      </c>
      <c r="H71" s="5">
        <v>12</v>
      </c>
      <c r="I71" s="27"/>
      <c r="K71" s="27"/>
      <c r="M71" s="27"/>
      <c r="O71" s="27"/>
      <c r="Q71" s="27" t="s">
        <v>7</v>
      </c>
      <c r="S71" s="27"/>
      <c r="U71" s="27"/>
      <c r="W71" s="27"/>
      <c r="Y71" s="27">
        <v>38</v>
      </c>
      <c r="AA71" s="27"/>
      <c r="AC71" s="27"/>
      <c r="AE71" s="27"/>
      <c r="AG71" s="27"/>
      <c r="AI71" s="27"/>
      <c r="AK71" s="27">
        <v>38</v>
      </c>
      <c r="AM71" s="27"/>
      <c r="AO71" s="27"/>
      <c r="AQ71" s="27"/>
      <c r="AS71" s="26">
        <f t="shared" si="12"/>
        <v>19</v>
      </c>
      <c r="AT71" s="26">
        <f t="shared" si="9"/>
        <v>0</v>
      </c>
      <c r="AU71" s="6">
        <f t="shared" si="10"/>
        <v>19</v>
      </c>
      <c r="AV71" s="26">
        <f t="shared" si="13"/>
        <v>0</v>
      </c>
      <c r="AW71" s="26">
        <f t="shared" si="14"/>
        <v>0</v>
      </c>
      <c r="AX71" s="13">
        <f t="shared" si="11"/>
        <v>0</v>
      </c>
    </row>
    <row r="72" spans="1:50" ht="15">
      <c r="A72" s="23" t="s">
        <v>85</v>
      </c>
      <c r="B72" s="22" t="s">
        <v>8</v>
      </c>
      <c r="C72" s="31">
        <v>55</v>
      </c>
      <c r="E72" s="31">
        <v>42</v>
      </c>
      <c r="G72" s="26"/>
      <c r="I72" s="26">
        <v>18</v>
      </c>
      <c r="J72" s="5">
        <v>13</v>
      </c>
      <c r="K72" s="26"/>
      <c r="M72" s="26"/>
      <c r="O72" s="26"/>
      <c r="Q72" s="26"/>
      <c r="S72" s="26"/>
      <c r="U72" s="26">
        <v>21</v>
      </c>
      <c r="V72" s="15">
        <v>10</v>
      </c>
      <c r="W72" s="26">
        <v>18</v>
      </c>
      <c r="X72" s="20">
        <v>13</v>
      </c>
      <c r="Y72" s="26"/>
      <c r="AA72" s="27">
        <v>48</v>
      </c>
      <c r="AC72" s="27"/>
      <c r="AE72" s="27" t="s">
        <v>7</v>
      </c>
      <c r="AG72" s="27"/>
      <c r="AI72" s="27"/>
      <c r="AK72" s="27">
        <v>40</v>
      </c>
      <c r="AM72" s="27"/>
      <c r="AO72" s="27"/>
      <c r="AQ72" s="27"/>
      <c r="AS72" s="26">
        <f t="shared" si="12"/>
        <v>36</v>
      </c>
      <c r="AT72" s="26">
        <f t="shared" si="9"/>
        <v>26</v>
      </c>
      <c r="AU72" s="26">
        <f t="shared" si="10"/>
        <v>0</v>
      </c>
      <c r="AV72" s="26">
        <f t="shared" si="13"/>
        <v>0</v>
      </c>
      <c r="AW72" s="26">
        <f t="shared" si="14"/>
        <v>0</v>
      </c>
      <c r="AX72" s="29">
        <f t="shared" si="11"/>
        <v>10</v>
      </c>
    </row>
    <row r="73" spans="1:50" ht="15">
      <c r="A73" s="23" t="s">
        <v>56</v>
      </c>
      <c r="B73" s="22" t="s">
        <v>5</v>
      </c>
      <c r="C73" s="31">
        <v>32</v>
      </c>
      <c r="E73" s="28">
        <v>5</v>
      </c>
      <c r="F73" s="5">
        <v>45</v>
      </c>
      <c r="G73" s="6">
        <v>7</v>
      </c>
      <c r="H73" s="5">
        <v>36</v>
      </c>
      <c r="I73" s="26">
        <v>5</v>
      </c>
      <c r="J73" s="5">
        <v>45</v>
      </c>
      <c r="K73" s="26"/>
      <c r="M73" s="26"/>
      <c r="O73" s="26"/>
      <c r="Q73" s="27">
        <v>34</v>
      </c>
      <c r="S73" s="27"/>
      <c r="U73" s="26">
        <v>3</v>
      </c>
      <c r="V73" s="15">
        <v>60</v>
      </c>
      <c r="W73" s="26">
        <v>6</v>
      </c>
      <c r="X73" s="20">
        <v>40</v>
      </c>
      <c r="Y73" s="27">
        <v>35</v>
      </c>
      <c r="AA73" s="27" t="s">
        <v>7</v>
      </c>
      <c r="AC73" s="27"/>
      <c r="AE73" s="26">
        <v>23</v>
      </c>
      <c r="AF73" s="25">
        <v>8</v>
      </c>
      <c r="AI73" s="26">
        <v>5</v>
      </c>
      <c r="AJ73" s="25">
        <v>45</v>
      </c>
      <c r="AK73" s="27" t="s">
        <v>7</v>
      </c>
      <c r="AM73" s="26">
        <v>10</v>
      </c>
      <c r="AN73" s="25">
        <v>26</v>
      </c>
      <c r="AQ73" s="27"/>
      <c r="AS73" s="26">
        <f t="shared" si="12"/>
        <v>305</v>
      </c>
      <c r="AT73" s="26">
        <f t="shared" si="9"/>
        <v>138</v>
      </c>
      <c r="AU73" s="6">
        <f t="shared" si="10"/>
        <v>36</v>
      </c>
      <c r="AV73" s="26">
        <f t="shared" si="13"/>
        <v>71</v>
      </c>
      <c r="AW73" s="26">
        <f t="shared" si="14"/>
        <v>0</v>
      </c>
      <c r="AX73" s="13">
        <f t="shared" si="11"/>
        <v>60</v>
      </c>
    </row>
    <row r="74" spans="1:50" ht="15">
      <c r="A74" s="33" t="s">
        <v>513</v>
      </c>
      <c r="B74" s="23" t="s">
        <v>5</v>
      </c>
      <c r="C74" s="24"/>
      <c r="E74" s="26"/>
      <c r="G74" s="26"/>
      <c r="I74" s="26"/>
      <c r="K74" s="26"/>
      <c r="M74" s="26"/>
      <c r="O74" s="26"/>
      <c r="Q74" s="26"/>
      <c r="S74" s="26"/>
      <c r="U74" s="26"/>
      <c r="W74" s="26"/>
      <c r="Y74" s="26"/>
      <c r="AE74" s="27" t="s">
        <v>7</v>
      </c>
      <c r="AG74" s="27"/>
      <c r="AI74" s="27"/>
      <c r="AK74" s="27" t="s">
        <v>7</v>
      </c>
      <c r="AM74" s="27"/>
      <c r="AO74" s="27"/>
      <c r="AQ74" s="27"/>
      <c r="AS74" s="26">
        <f t="shared" si="12"/>
        <v>0</v>
      </c>
      <c r="AT74" s="26">
        <f t="shared" si="9"/>
        <v>0</v>
      </c>
      <c r="AU74" s="6">
        <f t="shared" si="10"/>
        <v>0</v>
      </c>
      <c r="AV74" s="26">
        <f t="shared" si="13"/>
        <v>0</v>
      </c>
      <c r="AW74" s="26">
        <f t="shared" si="14"/>
        <v>0</v>
      </c>
      <c r="AX74" s="13">
        <f t="shared" si="11"/>
        <v>0</v>
      </c>
    </row>
    <row r="75" spans="1:50" ht="15">
      <c r="A75" s="23" t="s">
        <v>22</v>
      </c>
      <c r="B75" s="22" t="s">
        <v>13</v>
      </c>
      <c r="C75" s="28">
        <v>2</v>
      </c>
      <c r="D75" s="5">
        <v>80</v>
      </c>
      <c r="E75" s="28">
        <v>25</v>
      </c>
      <c r="F75" s="5">
        <v>6</v>
      </c>
      <c r="G75" s="26">
        <v>3</v>
      </c>
      <c r="H75" s="5">
        <v>60</v>
      </c>
      <c r="I75" s="26">
        <v>13</v>
      </c>
      <c r="J75" s="5">
        <v>20</v>
      </c>
      <c r="K75" s="26"/>
      <c r="M75" s="26"/>
      <c r="O75" s="26"/>
      <c r="Q75" s="26" t="s">
        <v>19</v>
      </c>
      <c r="S75" s="26"/>
      <c r="U75" s="26"/>
      <c r="W75" s="26">
        <v>13</v>
      </c>
      <c r="X75" s="20">
        <v>20</v>
      </c>
      <c r="Y75" s="26">
        <v>3</v>
      </c>
      <c r="Z75" s="18">
        <v>60</v>
      </c>
      <c r="AA75" s="27" t="s">
        <v>354</v>
      </c>
      <c r="AC75" s="27"/>
      <c r="AE75" s="27"/>
      <c r="AG75" s="27"/>
      <c r="AI75" s="27"/>
      <c r="AK75" s="26">
        <v>17</v>
      </c>
      <c r="AL75" s="25">
        <v>14</v>
      </c>
      <c r="AM75" s="27"/>
      <c r="AO75" s="27"/>
      <c r="AS75" s="26">
        <f t="shared" si="12"/>
        <v>260</v>
      </c>
      <c r="AT75" s="26">
        <f t="shared" si="9"/>
        <v>60</v>
      </c>
      <c r="AU75" s="6">
        <f t="shared" si="10"/>
        <v>200</v>
      </c>
      <c r="AV75" s="26">
        <f t="shared" si="13"/>
        <v>0</v>
      </c>
      <c r="AW75" s="26">
        <f t="shared" si="14"/>
        <v>0</v>
      </c>
      <c r="AX75" s="13">
        <f t="shared" si="11"/>
        <v>0</v>
      </c>
    </row>
    <row r="76" spans="1:50" ht="15">
      <c r="A76" s="30" t="s">
        <v>484</v>
      </c>
      <c r="B76" s="23" t="s">
        <v>13</v>
      </c>
      <c r="C76" s="24"/>
      <c r="E76" s="26"/>
      <c r="G76" s="26"/>
      <c r="I76" s="26"/>
      <c r="K76" s="26"/>
      <c r="M76" s="26"/>
      <c r="O76" s="26"/>
      <c r="Q76" s="26"/>
      <c r="S76" s="26"/>
      <c r="U76" s="26"/>
      <c r="W76" s="26"/>
      <c r="Y76" s="26"/>
      <c r="AA76" s="27" t="s">
        <v>7</v>
      </c>
      <c r="AC76" s="27"/>
      <c r="AE76" s="27"/>
      <c r="AG76" s="27"/>
      <c r="AI76" s="27"/>
      <c r="AK76" s="27"/>
      <c r="AM76" s="27"/>
      <c r="AO76" s="27"/>
      <c r="AQ76" s="27"/>
      <c r="AS76" s="26">
        <f t="shared" si="12"/>
        <v>0</v>
      </c>
      <c r="AT76" s="26">
        <f t="shared" si="9"/>
        <v>0</v>
      </c>
      <c r="AU76" s="26">
        <f t="shared" si="10"/>
        <v>0</v>
      </c>
      <c r="AV76" s="26">
        <f t="shared" si="13"/>
        <v>0</v>
      </c>
      <c r="AW76" s="26">
        <f t="shared" si="14"/>
        <v>0</v>
      </c>
      <c r="AX76" s="29">
        <f t="shared" si="11"/>
        <v>0</v>
      </c>
    </row>
    <row r="77" spans="1:50" ht="15">
      <c r="A77" s="30" t="s">
        <v>438</v>
      </c>
      <c r="B77" s="33" t="s">
        <v>13</v>
      </c>
      <c r="C77" s="24"/>
      <c r="G77" s="26"/>
      <c r="I77" s="26"/>
      <c r="K77" s="26"/>
      <c r="M77" s="26"/>
      <c r="O77" s="26"/>
      <c r="Q77" s="27">
        <v>43</v>
      </c>
      <c r="S77" s="27"/>
      <c r="U77" s="27"/>
      <c r="W77" s="27"/>
      <c r="Y77" s="27" t="s">
        <v>7</v>
      </c>
      <c r="AA77" s="27"/>
      <c r="AC77" s="27"/>
      <c r="AE77" s="27"/>
      <c r="AG77" s="27"/>
      <c r="AI77" s="27"/>
      <c r="AK77" s="27"/>
      <c r="AM77" s="27"/>
      <c r="AO77" s="27"/>
      <c r="AQ77" s="27"/>
      <c r="AS77" s="26">
        <f t="shared" si="12"/>
        <v>0</v>
      </c>
      <c r="AT77" s="26">
        <f t="shared" si="9"/>
        <v>0</v>
      </c>
      <c r="AU77" s="26">
        <f t="shared" si="10"/>
        <v>0</v>
      </c>
      <c r="AV77" s="26">
        <f t="shared" si="13"/>
        <v>0</v>
      </c>
      <c r="AW77" s="26">
        <f t="shared" si="14"/>
        <v>0</v>
      </c>
      <c r="AX77" s="29">
        <f t="shared" si="11"/>
        <v>0</v>
      </c>
    </row>
    <row r="78" spans="1:50" ht="15">
      <c r="A78" s="32" t="s">
        <v>342</v>
      </c>
      <c r="B78" s="22" t="s">
        <v>2</v>
      </c>
      <c r="C78" s="24"/>
      <c r="E78" s="26"/>
      <c r="G78" s="26"/>
      <c r="I78" s="31" t="s">
        <v>7</v>
      </c>
      <c r="K78" s="31"/>
      <c r="M78" s="31"/>
      <c r="O78" s="31"/>
      <c r="Q78" s="31"/>
      <c r="S78" s="31"/>
      <c r="U78" s="31"/>
      <c r="W78" s="31"/>
      <c r="Y78" s="31"/>
      <c r="AA78" s="31"/>
      <c r="AC78" s="31"/>
      <c r="AE78" s="31"/>
      <c r="AG78" s="31"/>
      <c r="AI78" s="31"/>
      <c r="AK78" s="31"/>
      <c r="AM78" s="31"/>
      <c r="AO78" s="31"/>
      <c r="AQ78" s="31"/>
      <c r="AS78" s="26">
        <f t="shared" si="12"/>
        <v>0</v>
      </c>
      <c r="AT78" s="26">
        <f t="shared" si="9"/>
        <v>0</v>
      </c>
      <c r="AU78" s="6">
        <f t="shared" si="10"/>
        <v>0</v>
      </c>
      <c r="AV78" s="26">
        <f t="shared" si="13"/>
        <v>0</v>
      </c>
      <c r="AW78" s="26">
        <f t="shared" si="14"/>
        <v>0</v>
      </c>
      <c r="AX78" s="13">
        <f t="shared" si="11"/>
        <v>0</v>
      </c>
    </row>
    <row r="79" spans="1:50" ht="15">
      <c r="A79" s="22" t="s">
        <v>131</v>
      </c>
      <c r="B79" s="22" t="s">
        <v>13</v>
      </c>
      <c r="C79" s="24"/>
      <c r="E79" s="28">
        <v>23</v>
      </c>
      <c r="F79" s="5">
        <v>8</v>
      </c>
      <c r="G79" s="26"/>
      <c r="I79" s="31" t="s">
        <v>354</v>
      </c>
      <c r="K79" s="31"/>
      <c r="M79" s="31"/>
      <c r="O79" s="31"/>
      <c r="Q79" s="31"/>
      <c r="S79" s="31"/>
      <c r="U79" s="31"/>
      <c r="W79" s="31"/>
      <c r="Y79" s="31"/>
      <c r="AA79" s="27">
        <v>39</v>
      </c>
      <c r="AC79" s="27"/>
      <c r="AE79" s="27" t="s">
        <v>7</v>
      </c>
      <c r="AG79" s="27"/>
      <c r="AI79" s="27"/>
      <c r="AK79" s="27"/>
      <c r="AM79" s="27"/>
      <c r="AO79" s="27"/>
      <c r="AQ79" s="27"/>
      <c r="AS79" s="26">
        <f t="shared" si="12"/>
        <v>8</v>
      </c>
      <c r="AT79" s="26">
        <f t="shared" si="9"/>
        <v>8</v>
      </c>
      <c r="AU79" s="6">
        <f t="shared" si="10"/>
        <v>0</v>
      </c>
      <c r="AV79" s="26">
        <f t="shared" si="13"/>
        <v>0</v>
      </c>
      <c r="AW79" s="26">
        <f t="shared" si="14"/>
        <v>0</v>
      </c>
      <c r="AX79" s="13">
        <f t="shared" si="11"/>
        <v>0</v>
      </c>
    </row>
    <row r="80" spans="1:50" ht="15">
      <c r="A80" s="33" t="s">
        <v>517</v>
      </c>
      <c r="B80" s="23" t="s">
        <v>508</v>
      </c>
      <c r="C80" s="24"/>
      <c r="E80" s="26"/>
      <c r="G80" s="26"/>
      <c r="I80" s="26"/>
      <c r="K80" s="26"/>
      <c r="M80" s="26"/>
      <c r="O80" s="26"/>
      <c r="Q80" s="26"/>
      <c r="S80" s="26"/>
      <c r="U80" s="26"/>
      <c r="W80" s="26"/>
      <c r="Y80" s="26"/>
      <c r="AE80" s="27" t="s">
        <v>7</v>
      </c>
      <c r="AG80" s="27"/>
      <c r="AI80" s="27"/>
      <c r="AK80" s="27"/>
      <c r="AM80" s="27"/>
      <c r="AO80" s="27"/>
      <c r="AQ80" s="27"/>
      <c r="AS80" s="26">
        <f t="shared" si="12"/>
        <v>0</v>
      </c>
      <c r="AT80" s="26">
        <f t="shared" si="9"/>
        <v>0</v>
      </c>
      <c r="AU80" s="6">
        <f t="shared" si="10"/>
        <v>0</v>
      </c>
      <c r="AV80" s="26">
        <f t="shared" si="13"/>
        <v>0</v>
      </c>
      <c r="AW80" s="26">
        <f t="shared" si="14"/>
        <v>0</v>
      </c>
      <c r="AX80" s="13">
        <f t="shared" si="11"/>
        <v>0</v>
      </c>
    </row>
    <row r="81" spans="1:50" ht="15">
      <c r="A81" s="32" t="s">
        <v>341</v>
      </c>
      <c r="B81" s="22" t="s">
        <v>9</v>
      </c>
      <c r="C81" s="24"/>
      <c r="E81" s="26"/>
      <c r="G81" s="26"/>
      <c r="I81" s="31" t="s">
        <v>7</v>
      </c>
      <c r="K81" s="31"/>
      <c r="M81" s="31"/>
      <c r="O81" s="31"/>
      <c r="Q81" s="31"/>
      <c r="S81" s="31"/>
      <c r="U81" s="31"/>
      <c r="W81" s="31"/>
      <c r="Y81" s="31"/>
      <c r="AA81" s="31"/>
      <c r="AC81" s="31"/>
      <c r="AE81" s="31"/>
      <c r="AG81" s="31"/>
      <c r="AI81" s="31"/>
      <c r="AK81" s="31"/>
      <c r="AM81" s="31"/>
      <c r="AO81" s="31"/>
      <c r="AQ81" s="31"/>
      <c r="AS81" s="26">
        <f t="shared" si="12"/>
        <v>0</v>
      </c>
      <c r="AT81" s="26">
        <f t="shared" si="9"/>
        <v>0</v>
      </c>
      <c r="AU81" s="6">
        <f t="shared" si="10"/>
        <v>0</v>
      </c>
      <c r="AV81" s="26">
        <f t="shared" si="13"/>
        <v>0</v>
      </c>
      <c r="AW81" s="26">
        <f t="shared" si="14"/>
        <v>0</v>
      </c>
      <c r="AX81" s="13">
        <f t="shared" si="11"/>
        <v>0</v>
      </c>
    </row>
    <row r="82" spans="1:50" ht="15">
      <c r="A82" s="32" t="s">
        <v>361</v>
      </c>
      <c r="B82" s="33" t="s">
        <v>9</v>
      </c>
      <c r="C82" s="24"/>
      <c r="E82" s="26"/>
      <c r="G82" s="26"/>
      <c r="I82" s="26"/>
      <c r="K82" s="31" t="s">
        <v>333</v>
      </c>
      <c r="M82" s="31">
        <v>45</v>
      </c>
      <c r="O82" s="31"/>
      <c r="Q82" s="31"/>
      <c r="S82" s="31"/>
      <c r="U82" s="31"/>
      <c r="W82" s="31"/>
      <c r="Y82" s="31"/>
      <c r="AA82" s="31"/>
      <c r="AC82" s="31"/>
      <c r="AE82" s="31"/>
      <c r="AG82" s="31"/>
      <c r="AI82" s="31"/>
      <c r="AK82" s="31"/>
      <c r="AM82" s="31"/>
      <c r="AO82" s="31"/>
      <c r="AQ82" s="31"/>
      <c r="AS82" s="26">
        <f t="shared" si="12"/>
        <v>0</v>
      </c>
      <c r="AT82" s="26">
        <f t="shared" si="9"/>
        <v>0</v>
      </c>
      <c r="AU82" s="6">
        <f t="shared" si="10"/>
        <v>0</v>
      </c>
      <c r="AV82" s="26">
        <f t="shared" si="13"/>
        <v>0</v>
      </c>
      <c r="AW82" s="26">
        <f t="shared" si="14"/>
        <v>0</v>
      </c>
      <c r="AX82" s="13">
        <f t="shared" si="11"/>
        <v>0</v>
      </c>
    </row>
    <row r="83" spans="1:50" ht="15">
      <c r="A83" s="23" t="s">
        <v>51</v>
      </c>
      <c r="B83" s="22" t="s">
        <v>1</v>
      </c>
      <c r="C83" s="31" t="s">
        <v>7</v>
      </c>
      <c r="E83" s="26"/>
      <c r="G83" s="26"/>
      <c r="I83" s="27"/>
      <c r="K83" s="28">
        <v>16</v>
      </c>
      <c r="L83" s="5">
        <v>15</v>
      </c>
      <c r="M83" s="28">
        <v>20</v>
      </c>
      <c r="N83" s="5">
        <v>11</v>
      </c>
      <c r="O83" s="31" t="s">
        <v>333</v>
      </c>
      <c r="Q83" s="27" t="s">
        <v>354</v>
      </c>
      <c r="S83" s="26">
        <v>5</v>
      </c>
      <c r="T83" s="15">
        <v>45</v>
      </c>
      <c r="U83" s="26"/>
      <c r="W83" s="26"/>
      <c r="Y83" s="26"/>
      <c r="AG83" s="26">
        <v>26</v>
      </c>
      <c r="AH83" s="25">
        <v>5</v>
      </c>
      <c r="AI83" s="26">
        <v>19</v>
      </c>
      <c r="AJ83" s="25">
        <v>12</v>
      </c>
      <c r="AM83" s="26">
        <v>33</v>
      </c>
      <c r="AS83" s="26">
        <f t="shared" si="12"/>
        <v>88</v>
      </c>
      <c r="AT83" s="26">
        <f t="shared" si="9"/>
        <v>0</v>
      </c>
      <c r="AU83" s="6">
        <f t="shared" si="10"/>
        <v>0</v>
      </c>
      <c r="AV83" s="26">
        <f t="shared" si="13"/>
        <v>12</v>
      </c>
      <c r="AW83" s="26">
        <f t="shared" si="14"/>
        <v>76</v>
      </c>
      <c r="AX83" s="13">
        <f t="shared" si="11"/>
        <v>0</v>
      </c>
    </row>
    <row r="84" spans="1:50" ht="15">
      <c r="A84" s="33" t="s">
        <v>382</v>
      </c>
      <c r="B84" s="33" t="s">
        <v>9</v>
      </c>
      <c r="C84" s="24"/>
      <c r="E84" s="26"/>
      <c r="G84" s="26"/>
      <c r="I84" s="26"/>
      <c r="K84" s="31">
        <v>39</v>
      </c>
      <c r="M84" s="31">
        <v>43</v>
      </c>
      <c r="O84" s="31">
        <v>33</v>
      </c>
      <c r="Q84" s="27">
        <v>37</v>
      </c>
      <c r="S84" s="26">
        <v>13</v>
      </c>
      <c r="T84" s="15">
        <v>20</v>
      </c>
      <c r="U84" s="26"/>
      <c r="W84" s="26"/>
      <c r="Y84" s="26"/>
      <c r="AG84" s="26">
        <v>15</v>
      </c>
      <c r="AH84" s="25">
        <v>16</v>
      </c>
      <c r="AI84" s="26">
        <v>9</v>
      </c>
      <c r="AJ84" s="25">
        <v>29</v>
      </c>
      <c r="AM84" s="26">
        <v>22</v>
      </c>
      <c r="AN84" s="25">
        <v>9</v>
      </c>
      <c r="AS84" s="26">
        <f t="shared" si="12"/>
        <v>74</v>
      </c>
      <c r="AT84" s="26">
        <f t="shared" si="9"/>
        <v>0</v>
      </c>
      <c r="AU84" s="6">
        <f t="shared" si="10"/>
        <v>0</v>
      </c>
      <c r="AV84" s="26">
        <f t="shared" si="13"/>
        <v>38</v>
      </c>
      <c r="AW84" s="26">
        <f t="shared" si="14"/>
        <v>36</v>
      </c>
      <c r="AX84" s="13">
        <f t="shared" si="11"/>
        <v>0</v>
      </c>
    </row>
    <row r="85" spans="1:50" ht="15">
      <c r="A85" s="33" t="s">
        <v>459</v>
      </c>
      <c r="B85" s="33" t="s">
        <v>12</v>
      </c>
      <c r="C85" s="24"/>
      <c r="E85" s="26"/>
      <c r="G85" s="26"/>
      <c r="I85" s="26"/>
      <c r="K85" s="26"/>
      <c r="M85" s="26"/>
      <c r="O85" s="26"/>
      <c r="Q85" s="26"/>
      <c r="S85" s="26"/>
      <c r="U85" s="27" t="s">
        <v>7</v>
      </c>
      <c r="W85" s="27"/>
      <c r="Y85" s="27"/>
      <c r="AA85" s="27"/>
      <c r="AC85" s="27"/>
      <c r="AE85" s="27"/>
      <c r="AG85" s="27"/>
      <c r="AI85" s="27"/>
      <c r="AK85" s="27"/>
      <c r="AM85" s="24" t="s">
        <v>333</v>
      </c>
      <c r="AO85" s="27"/>
      <c r="AQ85" s="27"/>
      <c r="AS85" s="26">
        <f t="shared" si="12"/>
        <v>0</v>
      </c>
      <c r="AT85" s="26">
        <f t="shared" si="9"/>
        <v>0</v>
      </c>
      <c r="AU85" s="6">
        <f t="shared" si="10"/>
        <v>0</v>
      </c>
      <c r="AV85" s="26">
        <f t="shared" si="13"/>
        <v>0</v>
      </c>
      <c r="AW85" s="26">
        <f t="shared" si="14"/>
        <v>0</v>
      </c>
      <c r="AX85" s="13">
        <f t="shared" si="11"/>
        <v>0</v>
      </c>
    </row>
    <row r="86" spans="1:50" ht="15">
      <c r="A86" s="33" t="s">
        <v>324</v>
      </c>
      <c r="B86" s="22" t="s">
        <v>319</v>
      </c>
      <c r="C86" s="24"/>
      <c r="E86" s="24"/>
      <c r="G86" s="31">
        <v>52</v>
      </c>
      <c r="I86" s="31">
        <v>54</v>
      </c>
      <c r="K86" s="31"/>
      <c r="M86" s="31"/>
      <c r="O86" s="31"/>
      <c r="Q86" s="31"/>
      <c r="S86" s="31"/>
      <c r="U86" s="31"/>
      <c r="W86" s="31"/>
      <c r="Y86" s="31"/>
      <c r="AA86" s="31"/>
      <c r="AC86" s="31"/>
      <c r="AE86" s="31"/>
      <c r="AG86" s="31"/>
      <c r="AI86" s="31"/>
      <c r="AK86" s="27">
        <v>54</v>
      </c>
      <c r="AM86" s="31"/>
      <c r="AO86" s="31"/>
      <c r="AQ86" s="27"/>
      <c r="AS86" s="26">
        <f t="shared" si="12"/>
        <v>0</v>
      </c>
      <c r="AT86" s="26">
        <f t="shared" si="9"/>
        <v>0</v>
      </c>
      <c r="AU86" s="6">
        <f t="shared" si="10"/>
        <v>0</v>
      </c>
      <c r="AV86" s="26">
        <f t="shared" si="13"/>
        <v>0</v>
      </c>
      <c r="AW86" s="26">
        <f t="shared" si="14"/>
        <v>0</v>
      </c>
      <c r="AX86" s="13">
        <f t="shared" si="11"/>
        <v>0</v>
      </c>
    </row>
    <row r="87" spans="1:50" ht="15">
      <c r="A87" s="23" t="s">
        <v>147</v>
      </c>
      <c r="B87" s="22" t="s">
        <v>14</v>
      </c>
      <c r="C87" s="24"/>
      <c r="E87" s="31">
        <v>55</v>
      </c>
      <c r="G87" s="26"/>
      <c r="I87" s="31" t="s">
        <v>7</v>
      </c>
      <c r="K87" s="31"/>
      <c r="M87" s="31"/>
      <c r="O87" s="31"/>
      <c r="Q87" s="31"/>
      <c r="S87" s="31"/>
      <c r="U87" s="31"/>
      <c r="W87" s="31"/>
      <c r="Y87" s="31"/>
      <c r="AA87" s="31"/>
      <c r="AC87" s="31"/>
      <c r="AE87" s="27">
        <v>32</v>
      </c>
      <c r="AG87" s="27"/>
      <c r="AI87" s="27"/>
      <c r="AK87" s="27"/>
      <c r="AM87" s="27"/>
      <c r="AO87" s="27"/>
      <c r="AQ87" s="27"/>
      <c r="AS87" s="26">
        <f t="shared" si="12"/>
        <v>0</v>
      </c>
      <c r="AT87" s="26">
        <f t="shared" si="9"/>
        <v>0</v>
      </c>
      <c r="AU87" s="6">
        <f t="shared" si="10"/>
        <v>0</v>
      </c>
      <c r="AV87" s="26">
        <f t="shared" si="13"/>
        <v>0</v>
      </c>
      <c r="AW87" s="26">
        <f t="shared" si="14"/>
        <v>0</v>
      </c>
      <c r="AX87" s="13">
        <f t="shared" si="11"/>
        <v>0</v>
      </c>
    </row>
    <row r="88" spans="1:50" ht="15">
      <c r="A88" s="23" t="s">
        <v>122</v>
      </c>
      <c r="B88" s="22" t="s">
        <v>110</v>
      </c>
      <c r="C88" s="24"/>
      <c r="E88" s="31">
        <v>40</v>
      </c>
      <c r="I88" s="31" t="s">
        <v>7</v>
      </c>
      <c r="K88" s="31"/>
      <c r="M88" s="31"/>
      <c r="O88" s="31"/>
      <c r="Q88" s="31"/>
      <c r="S88" s="31"/>
      <c r="U88" s="31"/>
      <c r="W88" s="26">
        <v>16</v>
      </c>
      <c r="X88" s="20">
        <v>15</v>
      </c>
      <c r="Y88" s="31"/>
      <c r="AA88" s="26">
        <v>22</v>
      </c>
      <c r="AB88" s="25">
        <v>9</v>
      </c>
      <c r="AE88" s="26">
        <v>11</v>
      </c>
      <c r="AF88" s="25">
        <v>24</v>
      </c>
      <c r="AK88" s="27">
        <v>37</v>
      </c>
      <c r="AQ88" s="27"/>
      <c r="AS88" s="26">
        <f t="shared" si="12"/>
        <v>48</v>
      </c>
      <c r="AT88" s="26">
        <f t="shared" si="9"/>
        <v>48</v>
      </c>
      <c r="AU88" s="6">
        <f t="shared" si="10"/>
        <v>0</v>
      </c>
      <c r="AV88" s="26">
        <f t="shared" si="13"/>
        <v>0</v>
      </c>
      <c r="AW88" s="26">
        <f t="shared" si="14"/>
        <v>0</v>
      </c>
      <c r="AX88" s="13">
        <f t="shared" si="11"/>
        <v>0</v>
      </c>
    </row>
    <row r="89" spans="1:50" ht="15">
      <c r="A89" s="33" t="s">
        <v>381</v>
      </c>
      <c r="B89" s="33" t="s">
        <v>8</v>
      </c>
      <c r="C89" s="24"/>
      <c r="E89" s="26"/>
      <c r="G89" s="26"/>
      <c r="I89" s="26"/>
      <c r="K89" s="28">
        <v>23</v>
      </c>
      <c r="L89" s="5">
        <v>8</v>
      </c>
      <c r="M89" s="31" t="s">
        <v>333</v>
      </c>
      <c r="O89" s="26">
        <v>30</v>
      </c>
      <c r="P89" s="5">
        <v>1</v>
      </c>
      <c r="Q89" s="26"/>
      <c r="S89" s="26">
        <v>2</v>
      </c>
      <c r="T89" s="15">
        <v>80</v>
      </c>
      <c r="U89" s="27">
        <v>33</v>
      </c>
      <c r="W89" s="27"/>
      <c r="Y89" s="27"/>
      <c r="AA89" s="27"/>
      <c r="AC89" s="26">
        <v>9</v>
      </c>
      <c r="AD89" s="25">
        <v>15</v>
      </c>
      <c r="AG89" s="26">
        <v>11</v>
      </c>
      <c r="AH89" s="25">
        <v>24</v>
      </c>
      <c r="AI89" s="26">
        <v>11</v>
      </c>
      <c r="AJ89" s="25">
        <v>24</v>
      </c>
      <c r="AM89" s="26">
        <v>14</v>
      </c>
      <c r="AN89" s="25">
        <v>18</v>
      </c>
      <c r="AS89" s="26">
        <f t="shared" si="12"/>
        <v>170</v>
      </c>
      <c r="AT89" s="26">
        <f t="shared" si="9"/>
        <v>0</v>
      </c>
      <c r="AU89" s="26">
        <f t="shared" si="10"/>
        <v>0</v>
      </c>
      <c r="AV89" s="26">
        <f t="shared" si="13"/>
        <v>43</v>
      </c>
      <c r="AW89" s="26">
        <f t="shared" si="14"/>
        <v>112</v>
      </c>
      <c r="AX89" s="29">
        <f t="shared" si="11"/>
        <v>0</v>
      </c>
    </row>
    <row r="90" spans="1:50" ht="15">
      <c r="A90" s="30" t="s">
        <v>568</v>
      </c>
      <c r="B90" s="23" t="s">
        <v>2</v>
      </c>
      <c r="C90" s="24"/>
      <c r="E90" s="26"/>
      <c r="G90" s="26"/>
      <c r="I90" s="26"/>
      <c r="K90" s="26"/>
      <c r="M90" s="26"/>
      <c r="O90" s="26"/>
      <c r="Q90" s="26"/>
      <c r="S90" s="26"/>
      <c r="U90" s="26"/>
      <c r="W90" s="26"/>
      <c r="Y90" s="26"/>
      <c r="AK90" s="27">
        <v>52</v>
      </c>
      <c r="AQ90" s="27"/>
      <c r="AS90" s="26">
        <f t="shared" si="12"/>
        <v>0</v>
      </c>
      <c r="AT90" s="26">
        <f t="shared" si="9"/>
        <v>0</v>
      </c>
      <c r="AU90" s="26">
        <f t="shared" si="10"/>
        <v>0</v>
      </c>
      <c r="AV90" s="26">
        <f t="shared" si="13"/>
        <v>0</v>
      </c>
      <c r="AW90" s="26">
        <f t="shared" si="14"/>
        <v>0</v>
      </c>
      <c r="AX90" s="29">
        <f t="shared" si="11"/>
        <v>0</v>
      </c>
    </row>
    <row r="91" spans="1:50" ht="15">
      <c r="A91" s="23" t="s">
        <v>157</v>
      </c>
      <c r="B91" s="22" t="s">
        <v>17</v>
      </c>
      <c r="C91" s="31" t="s">
        <v>7</v>
      </c>
      <c r="E91" s="31">
        <v>59</v>
      </c>
      <c r="G91" s="26"/>
      <c r="I91" s="26"/>
      <c r="K91" s="26"/>
      <c r="M91" s="26"/>
      <c r="O91" s="26"/>
      <c r="Q91" s="26"/>
      <c r="S91" s="26"/>
      <c r="U91" s="26"/>
      <c r="W91" s="31">
        <v>41</v>
      </c>
      <c r="Y91" s="26"/>
      <c r="AK91" s="27">
        <v>47</v>
      </c>
      <c r="AQ91" s="27"/>
      <c r="AS91" s="26">
        <f t="shared" si="12"/>
        <v>0</v>
      </c>
      <c r="AT91" s="26">
        <f t="shared" si="9"/>
        <v>0</v>
      </c>
      <c r="AU91" s="6">
        <f t="shared" si="10"/>
        <v>0</v>
      </c>
      <c r="AV91" s="26">
        <f t="shared" si="13"/>
        <v>0</v>
      </c>
      <c r="AW91" s="26">
        <f t="shared" si="14"/>
        <v>0</v>
      </c>
      <c r="AX91" s="13">
        <f t="shared" si="11"/>
        <v>0</v>
      </c>
    </row>
    <row r="92" spans="1:50" ht="15">
      <c r="A92" s="23" t="s">
        <v>33</v>
      </c>
      <c r="B92" s="22" t="s">
        <v>10</v>
      </c>
      <c r="C92" s="28" t="s">
        <v>19</v>
      </c>
      <c r="E92" s="26"/>
      <c r="G92" s="26"/>
      <c r="I92" s="26"/>
      <c r="K92" s="26"/>
      <c r="M92" s="26"/>
      <c r="O92" s="26"/>
      <c r="Q92" s="26"/>
      <c r="S92" s="26"/>
      <c r="U92" s="26"/>
      <c r="W92" s="26"/>
      <c r="Y92" s="26">
        <v>20</v>
      </c>
      <c r="Z92" s="18">
        <v>11</v>
      </c>
      <c r="AS92" s="26">
        <f t="shared" si="12"/>
        <v>11</v>
      </c>
      <c r="AT92" s="26">
        <f t="shared" si="9"/>
        <v>0</v>
      </c>
      <c r="AU92" s="6">
        <f t="shared" si="10"/>
        <v>11</v>
      </c>
      <c r="AV92" s="26">
        <f t="shared" si="13"/>
        <v>0</v>
      </c>
      <c r="AW92" s="26">
        <f t="shared" si="14"/>
        <v>0</v>
      </c>
      <c r="AX92" s="13">
        <f t="shared" si="11"/>
        <v>0</v>
      </c>
    </row>
    <row r="93" spans="1:50" ht="15">
      <c r="A93" s="32" t="s">
        <v>343</v>
      </c>
      <c r="B93" s="22" t="s">
        <v>167</v>
      </c>
      <c r="C93" s="24"/>
      <c r="E93" s="26"/>
      <c r="G93" s="26"/>
      <c r="I93" s="31">
        <v>53</v>
      </c>
      <c r="K93" s="31"/>
      <c r="M93" s="31"/>
      <c r="O93" s="31"/>
      <c r="Q93" s="31"/>
      <c r="S93" s="31"/>
      <c r="U93" s="31"/>
      <c r="W93" s="31"/>
      <c r="Y93" s="31"/>
      <c r="AA93" s="31"/>
      <c r="AC93" s="31"/>
      <c r="AE93" s="31"/>
      <c r="AG93" s="31"/>
      <c r="AI93" s="31"/>
      <c r="AK93" s="31"/>
      <c r="AM93" s="31"/>
      <c r="AO93" s="31"/>
      <c r="AQ93" s="31"/>
      <c r="AS93" s="26">
        <f t="shared" si="12"/>
        <v>0</v>
      </c>
      <c r="AT93" s="26">
        <f t="shared" si="9"/>
        <v>0</v>
      </c>
      <c r="AU93" s="6">
        <f t="shared" si="10"/>
        <v>0</v>
      </c>
      <c r="AV93" s="26">
        <f t="shared" si="13"/>
        <v>0</v>
      </c>
      <c r="AW93" s="26">
        <f t="shared" si="14"/>
        <v>0</v>
      </c>
      <c r="AX93" s="13">
        <f t="shared" si="11"/>
        <v>0</v>
      </c>
    </row>
    <row r="94" spans="1:50" ht="15">
      <c r="A94" s="23" t="s">
        <v>34</v>
      </c>
      <c r="B94" s="22" t="s">
        <v>5</v>
      </c>
      <c r="C94" s="28">
        <v>15</v>
      </c>
      <c r="D94" s="5">
        <v>16</v>
      </c>
      <c r="E94" s="28">
        <v>8</v>
      </c>
      <c r="F94" s="5">
        <v>32</v>
      </c>
      <c r="G94" s="26">
        <v>23</v>
      </c>
      <c r="H94" s="5">
        <v>8</v>
      </c>
      <c r="I94" s="31" t="s">
        <v>7</v>
      </c>
      <c r="K94" s="31"/>
      <c r="M94" s="31"/>
      <c r="O94" s="31"/>
      <c r="Q94" s="26">
        <v>18</v>
      </c>
      <c r="R94" s="5">
        <v>13</v>
      </c>
      <c r="S94" s="26"/>
      <c r="U94" s="26">
        <v>6</v>
      </c>
      <c r="V94" s="15">
        <v>40</v>
      </c>
      <c r="W94" s="31" t="s">
        <v>7</v>
      </c>
      <c r="Y94" s="26">
        <v>18</v>
      </c>
      <c r="Z94" s="18">
        <v>13</v>
      </c>
      <c r="AA94" s="26">
        <v>7</v>
      </c>
      <c r="AB94" s="25">
        <v>36</v>
      </c>
      <c r="AC94" s="26">
        <v>9</v>
      </c>
      <c r="AD94" s="25">
        <v>15</v>
      </c>
      <c r="AE94" s="27" t="s">
        <v>250</v>
      </c>
      <c r="AG94" s="27"/>
      <c r="AI94" s="27"/>
      <c r="AK94" s="26" t="s">
        <v>561</v>
      </c>
      <c r="AM94" s="27">
        <v>46</v>
      </c>
      <c r="AO94" s="27"/>
      <c r="AS94" s="26">
        <f t="shared" si="12"/>
        <v>173</v>
      </c>
      <c r="AT94" s="26">
        <f t="shared" si="9"/>
        <v>68</v>
      </c>
      <c r="AU94" s="6">
        <f t="shared" si="10"/>
        <v>50</v>
      </c>
      <c r="AV94" s="26">
        <f t="shared" si="13"/>
        <v>0</v>
      </c>
      <c r="AW94" s="26">
        <f t="shared" si="14"/>
        <v>0</v>
      </c>
      <c r="AX94" s="13">
        <f t="shared" si="11"/>
        <v>40</v>
      </c>
    </row>
    <row r="95" spans="1:50" ht="15">
      <c r="A95" s="23" t="s">
        <v>83</v>
      </c>
      <c r="B95" s="22" t="s">
        <v>16</v>
      </c>
      <c r="C95" s="31">
        <v>58</v>
      </c>
      <c r="E95" s="26"/>
      <c r="G95" s="31">
        <v>41</v>
      </c>
      <c r="I95" s="31" t="s">
        <v>7</v>
      </c>
      <c r="K95" s="31"/>
      <c r="M95" s="31"/>
      <c r="O95" s="31"/>
      <c r="Q95" s="27">
        <v>61</v>
      </c>
      <c r="S95" s="27"/>
      <c r="U95" s="27"/>
      <c r="W95" s="31">
        <v>42</v>
      </c>
      <c r="Y95" s="27" t="s">
        <v>7</v>
      </c>
      <c r="AA95" s="27">
        <v>55</v>
      </c>
      <c r="AC95" s="27"/>
      <c r="AE95" s="27"/>
      <c r="AG95" s="27"/>
      <c r="AI95" s="27"/>
      <c r="AK95" s="27"/>
      <c r="AM95" s="27"/>
      <c r="AO95" s="27"/>
      <c r="AQ95" s="27"/>
      <c r="AS95" s="26">
        <f t="shared" si="12"/>
        <v>0</v>
      </c>
      <c r="AT95" s="26">
        <f t="shared" si="9"/>
        <v>0</v>
      </c>
      <c r="AU95" s="6">
        <f t="shared" si="10"/>
        <v>0</v>
      </c>
      <c r="AV95" s="26">
        <f t="shared" si="13"/>
        <v>0</v>
      </c>
      <c r="AW95" s="26">
        <f t="shared" si="14"/>
        <v>0</v>
      </c>
      <c r="AX95" s="13">
        <f t="shared" si="11"/>
        <v>0</v>
      </c>
    </row>
    <row r="96" spans="1:50" ht="15">
      <c r="A96" s="23" t="s">
        <v>64</v>
      </c>
      <c r="B96" s="22" t="s">
        <v>3</v>
      </c>
      <c r="C96" s="31">
        <v>52</v>
      </c>
      <c r="E96" s="26"/>
      <c r="G96" s="26">
        <v>20</v>
      </c>
      <c r="H96" s="5">
        <v>11</v>
      </c>
      <c r="I96" s="27"/>
      <c r="K96" s="31">
        <v>37</v>
      </c>
      <c r="M96" s="31">
        <v>35</v>
      </c>
      <c r="O96" s="26">
        <v>12</v>
      </c>
      <c r="P96" s="5">
        <v>22</v>
      </c>
      <c r="Q96" s="26">
        <v>27</v>
      </c>
      <c r="R96" s="5">
        <v>4</v>
      </c>
      <c r="S96" s="26">
        <v>19</v>
      </c>
      <c r="T96" s="15">
        <v>12</v>
      </c>
      <c r="U96" s="27" t="s">
        <v>7</v>
      </c>
      <c r="W96" s="27"/>
      <c r="Y96" s="27" t="s">
        <v>7</v>
      </c>
      <c r="AA96" s="27"/>
      <c r="AC96" s="27"/>
      <c r="AE96" s="27"/>
      <c r="AG96" s="27"/>
      <c r="AI96" s="27"/>
      <c r="AK96" s="27"/>
      <c r="AM96" s="27"/>
      <c r="AO96" s="27"/>
      <c r="AQ96" s="27"/>
      <c r="AS96" s="26">
        <f t="shared" si="12"/>
        <v>49</v>
      </c>
      <c r="AT96" s="26">
        <f t="shared" si="9"/>
        <v>0</v>
      </c>
      <c r="AU96" s="6">
        <f t="shared" si="10"/>
        <v>15</v>
      </c>
      <c r="AV96" s="26">
        <f t="shared" si="13"/>
        <v>22</v>
      </c>
      <c r="AW96" s="26">
        <f t="shared" si="14"/>
        <v>12</v>
      </c>
      <c r="AX96" s="13">
        <f t="shared" si="11"/>
        <v>0</v>
      </c>
    </row>
    <row r="97" spans="1:50" ht="15">
      <c r="A97" s="33" t="s">
        <v>518</v>
      </c>
      <c r="B97" s="23" t="s">
        <v>17</v>
      </c>
      <c r="C97" s="24"/>
      <c r="E97" s="26"/>
      <c r="G97" s="26"/>
      <c r="I97" s="26"/>
      <c r="K97" s="26"/>
      <c r="M97" s="26"/>
      <c r="O97" s="26"/>
      <c r="Q97" s="26"/>
      <c r="S97" s="26"/>
      <c r="U97" s="26"/>
      <c r="W97" s="26"/>
      <c r="Y97" s="26"/>
      <c r="AE97" s="27" t="s">
        <v>7</v>
      </c>
      <c r="AG97" s="27"/>
      <c r="AI97" s="27"/>
      <c r="AK97" s="27"/>
      <c r="AM97" s="27"/>
      <c r="AO97" s="27"/>
      <c r="AQ97" s="27"/>
      <c r="AS97" s="26">
        <f t="shared" si="12"/>
        <v>0</v>
      </c>
      <c r="AT97" s="26">
        <f t="shared" si="9"/>
        <v>0</v>
      </c>
      <c r="AU97" s="6">
        <f t="shared" si="10"/>
        <v>0</v>
      </c>
      <c r="AV97" s="26">
        <f t="shared" si="13"/>
        <v>0</v>
      </c>
      <c r="AW97" s="26">
        <f t="shared" si="14"/>
        <v>0</v>
      </c>
      <c r="AX97" s="13">
        <f t="shared" si="11"/>
        <v>0</v>
      </c>
    </row>
    <row r="98" spans="1:50" ht="15">
      <c r="A98" s="32" t="s">
        <v>360</v>
      </c>
      <c r="B98" s="33" t="s">
        <v>14</v>
      </c>
      <c r="C98" s="24"/>
      <c r="E98" s="26"/>
      <c r="G98" s="26"/>
      <c r="I98" s="26"/>
      <c r="K98" s="31">
        <v>52</v>
      </c>
      <c r="M98" s="31">
        <v>46</v>
      </c>
      <c r="O98" s="31" t="s">
        <v>331</v>
      </c>
      <c r="Q98" s="31"/>
      <c r="S98" s="31"/>
      <c r="U98" s="31"/>
      <c r="W98" s="31"/>
      <c r="Y98" s="31"/>
      <c r="AA98" s="31"/>
      <c r="AC98" s="31"/>
      <c r="AE98" s="31"/>
      <c r="AG98" s="31"/>
      <c r="AI98" s="31"/>
      <c r="AK98" s="31"/>
      <c r="AM98" s="31"/>
      <c r="AO98" s="31"/>
      <c r="AQ98" s="31"/>
      <c r="AS98" s="26">
        <f t="shared" si="12"/>
        <v>0</v>
      </c>
      <c r="AT98" s="26">
        <f aca="true" t="shared" si="15" ref="AT98:AT129">+F98+J98+X98+AB98+AF98+AL98</f>
        <v>0</v>
      </c>
      <c r="AU98" s="6">
        <f aca="true" t="shared" si="16" ref="AU98:AU129">+D98+H98+R98+Z98</f>
        <v>0</v>
      </c>
      <c r="AV98" s="26">
        <f t="shared" si="13"/>
        <v>0</v>
      </c>
      <c r="AW98" s="26">
        <f t="shared" si="14"/>
        <v>0</v>
      </c>
      <c r="AX98" s="13">
        <f aca="true" t="shared" si="17" ref="AX98:AX129">+V98</f>
        <v>0</v>
      </c>
    </row>
    <row r="99" spans="1:50" ht="15">
      <c r="A99" s="23" t="s">
        <v>45</v>
      </c>
      <c r="B99" s="22" t="s">
        <v>5</v>
      </c>
      <c r="C99" s="28">
        <v>19</v>
      </c>
      <c r="D99" s="5">
        <v>12</v>
      </c>
      <c r="E99" s="24"/>
      <c r="G99" s="26">
        <v>22</v>
      </c>
      <c r="H99" s="5">
        <v>9</v>
      </c>
      <c r="I99" s="26"/>
      <c r="K99" s="26"/>
      <c r="M99" s="26"/>
      <c r="O99" s="26"/>
      <c r="Q99" s="26">
        <v>17</v>
      </c>
      <c r="R99" s="5">
        <v>14</v>
      </c>
      <c r="S99" s="26"/>
      <c r="U99" s="26">
        <v>28</v>
      </c>
      <c r="V99" s="15">
        <v>3</v>
      </c>
      <c r="W99" s="26"/>
      <c r="Y99" s="26">
        <v>12</v>
      </c>
      <c r="Z99" s="18">
        <v>22</v>
      </c>
      <c r="AS99" s="26">
        <f t="shared" si="12"/>
        <v>60</v>
      </c>
      <c r="AT99" s="26">
        <f t="shared" si="15"/>
        <v>0</v>
      </c>
      <c r="AU99" s="6">
        <f t="shared" si="16"/>
        <v>57</v>
      </c>
      <c r="AV99" s="26">
        <f t="shared" si="13"/>
        <v>0</v>
      </c>
      <c r="AW99" s="26">
        <f t="shared" si="14"/>
        <v>0</v>
      </c>
      <c r="AX99" s="13">
        <f t="shared" si="17"/>
        <v>3</v>
      </c>
    </row>
    <row r="100" spans="1:50" ht="15">
      <c r="A100" s="33" t="s">
        <v>393</v>
      </c>
      <c r="B100" s="33" t="s">
        <v>4</v>
      </c>
      <c r="C100" s="24"/>
      <c r="E100" s="26"/>
      <c r="G100" s="26"/>
      <c r="I100" s="26"/>
      <c r="K100" s="31">
        <v>54</v>
      </c>
      <c r="M100" s="31">
        <v>47</v>
      </c>
      <c r="O100" s="31"/>
      <c r="Q100" s="31"/>
      <c r="S100" s="31"/>
      <c r="U100" s="31"/>
      <c r="W100" s="31"/>
      <c r="Y100" s="31"/>
      <c r="AA100" s="31"/>
      <c r="AC100" s="31"/>
      <c r="AE100" s="31"/>
      <c r="AG100" s="27">
        <v>51</v>
      </c>
      <c r="AI100" s="27">
        <v>37</v>
      </c>
      <c r="AK100" s="27"/>
      <c r="AM100" s="27"/>
      <c r="AO100" s="27"/>
      <c r="AQ100" s="27"/>
      <c r="AS100" s="26">
        <f t="shared" si="12"/>
        <v>0</v>
      </c>
      <c r="AT100" s="26">
        <f t="shared" si="15"/>
        <v>0</v>
      </c>
      <c r="AU100" s="6">
        <f t="shared" si="16"/>
        <v>0</v>
      </c>
      <c r="AV100" s="26">
        <f t="shared" si="13"/>
        <v>0</v>
      </c>
      <c r="AW100" s="26">
        <f t="shared" si="14"/>
        <v>0</v>
      </c>
      <c r="AX100" s="13">
        <f t="shared" si="17"/>
        <v>0</v>
      </c>
    </row>
    <row r="101" spans="1:50" ht="15">
      <c r="A101" s="33" t="s">
        <v>340</v>
      </c>
      <c r="B101" s="22" t="s">
        <v>4</v>
      </c>
      <c r="C101" s="24"/>
      <c r="E101" s="26"/>
      <c r="G101" s="26"/>
      <c r="I101" s="31">
        <v>51</v>
      </c>
      <c r="K101" s="31"/>
      <c r="M101" s="31"/>
      <c r="O101" s="31"/>
      <c r="Q101" s="31"/>
      <c r="S101" s="31"/>
      <c r="U101" s="31"/>
      <c r="W101" s="31"/>
      <c r="Y101" s="31"/>
      <c r="AA101" s="27">
        <v>56</v>
      </c>
      <c r="AC101" s="27"/>
      <c r="AE101" s="27"/>
      <c r="AG101" s="27"/>
      <c r="AI101" s="27"/>
      <c r="AK101" s="27"/>
      <c r="AM101" s="27"/>
      <c r="AO101" s="27"/>
      <c r="AQ101" s="27"/>
      <c r="AS101" s="26">
        <f t="shared" si="12"/>
        <v>0</v>
      </c>
      <c r="AT101" s="26">
        <f t="shared" si="15"/>
        <v>0</v>
      </c>
      <c r="AU101" s="6">
        <f t="shared" si="16"/>
        <v>0</v>
      </c>
      <c r="AV101" s="26">
        <f t="shared" si="13"/>
        <v>0</v>
      </c>
      <c r="AW101" s="26">
        <f t="shared" si="14"/>
        <v>0</v>
      </c>
      <c r="AX101" s="13">
        <f t="shared" si="17"/>
        <v>0</v>
      </c>
    </row>
    <row r="102" spans="1:50" ht="15">
      <c r="A102" s="23" t="s">
        <v>564</v>
      </c>
      <c r="B102" s="23" t="s">
        <v>14</v>
      </c>
      <c r="C102" s="24"/>
      <c r="E102" s="26"/>
      <c r="G102" s="26"/>
      <c r="I102" s="26"/>
      <c r="K102" s="26"/>
      <c r="M102" s="26"/>
      <c r="O102" s="26"/>
      <c r="Q102" s="26"/>
      <c r="S102" s="26"/>
      <c r="U102" s="26"/>
      <c r="W102" s="26"/>
      <c r="Y102" s="26"/>
      <c r="AK102" s="27">
        <v>35</v>
      </c>
      <c r="AQ102" s="27"/>
      <c r="AS102" s="26">
        <f t="shared" si="12"/>
        <v>0</v>
      </c>
      <c r="AT102" s="26">
        <f t="shared" si="15"/>
        <v>0</v>
      </c>
      <c r="AU102" s="6">
        <f t="shared" si="16"/>
        <v>0</v>
      </c>
      <c r="AV102" s="26">
        <f t="shared" si="13"/>
        <v>0</v>
      </c>
      <c r="AW102" s="26">
        <f t="shared" si="14"/>
        <v>0</v>
      </c>
      <c r="AX102" s="13">
        <f t="shared" si="17"/>
        <v>0</v>
      </c>
    </row>
    <row r="103" spans="1:50" ht="15">
      <c r="A103" s="23" t="s">
        <v>79</v>
      </c>
      <c r="B103" s="22" t="s">
        <v>18</v>
      </c>
      <c r="C103" s="31" t="s">
        <v>7</v>
      </c>
      <c r="E103" s="31">
        <v>52</v>
      </c>
      <c r="G103" s="31" t="s">
        <v>250</v>
      </c>
      <c r="I103" s="26" t="s">
        <v>19</v>
      </c>
      <c r="K103" s="26"/>
      <c r="M103" s="26"/>
      <c r="O103" s="26"/>
      <c r="Q103" s="27">
        <v>35</v>
      </c>
      <c r="S103" s="27"/>
      <c r="U103" s="27"/>
      <c r="W103" s="31">
        <v>45</v>
      </c>
      <c r="Y103" s="27">
        <v>45</v>
      </c>
      <c r="AA103" s="26">
        <v>19</v>
      </c>
      <c r="AB103" s="25">
        <v>12</v>
      </c>
      <c r="AE103" s="26">
        <v>20</v>
      </c>
      <c r="AF103" s="25">
        <v>11</v>
      </c>
      <c r="AK103" s="27">
        <v>42</v>
      </c>
      <c r="AQ103" s="27"/>
      <c r="AS103" s="26">
        <f t="shared" si="12"/>
        <v>23</v>
      </c>
      <c r="AT103" s="26">
        <f t="shared" si="15"/>
        <v>23</v>
      </c>
      <c r="AU103" s="6">
        <f t="shared" si="16"/>
        <v>0</v>
      </c>
      <c r="AV103" s="26">
        <f t="shared" si="13"/>
        <v>0</v>
      </c>
      <c r="AW103" s="26">
        <f t="shared" si="14"/>
        <v>0</v>
      </c>
      <c r="AX103" s="13">
        <f t="shared" si="17"/>
        <v>0</v>
      </c>
    </row>
    <row r="104" spans="1:50" ht="15">
      <c r="A104" s="23" t="s">
        <v>60</v>
      </c>
      <c r="B104" s="22" t="s">
        <v>3</v>
      </c>
      <c r="C104" s="28">
        <v>22</v>
      </c>
      <c r="D104" s="5">
        <v>9</v>
      </c>
      <c r="E104" s="26"/>
      <c r="G104" s="31">
        <v>31</v>
      </c>
      <c r="I104" s="26"/>
      <c r="K104" s="28">
        <v>30</v>
      </c>
      <c r="L104" s="5">
        <v>1</v>
      </c>
      <c r="M104" s="28">
        <v>30</v>
      </c>
      <c r="N104" s="5">
        <v>1</v>
      </c>
      <c r="O104" s="26">
        <v>8</v>
      </c>
      <c r="P104" s="5">
        <v>32</v>
      </c>
      <c r="Q104" s="27">
        <v>41</v>
      </c>
      <c r="S104" s="27"/>
      <c r="U104" s="26">
        <v>22</v>
      </c>
      <c r="V104" s="15">
        <v>9</v>
      </c>
      <c r="W104" s="26"/>
      <c r="Y104" s="26">
        <v>23</v>
      </c>
      <c r="Z104" s="18">
        <v>8</v>
      </c>
      <c r="AG104" s="27">
        <v>33</v>
      </c>
      <c r="AI104" s="27" t="s">
        <v>333</v>
      </c>
      <c r="AK104" s="27"/>
      <c r="AM104" s="27">
        <v>25</v>
      </c>
      <c r="AN104" s="25">
        <v>6</v>
      </c>
      <c r="AO104" s="27"/>
      <c r="AQ104" s="27"/>
      <c r="AS104" s="26">
        <f t="shared" si="12"/>
        <v>66</v>
      </c>
      <c r="AT104" s="26">
        <f t="shared" si="15"/>
        <v>0</v>
      </c>
      <c r="AU104" s="6">
        <f t="shared" si="16"/>
        <v>17</v>
      </c>
      <c r="AV104" s="26">
        <f t="shared" si="13"/>
        <v>38</v>
      </c>
      <c r="AW104" s="26">
        <f t="shared" si="14"/>
        <v>2</v>
      </c>
      <c r="AX104" s="13">
        <f t="shared" si="17"/>
        <v>9</v>
      </c>
    </row>
    <row r="105" spans="1:50" ht="15">
      <c r="A105" s="23" t="s">
        <v>53</v>
      </c>
      <c r="B105" s="22" t="s">
        <v>15</v>
      </c>
      <c r="C105" s="31">
        <v>38</v>
      </c>
      <c r="E105" s="31">
        <v>39</v>
      </c>
      <c r="G105" s="31">
        <v>44</v>
      </c>
      <c r="I105" s="27"/>
      <c r="K105" s="27"/>
      <c r="M105" s="27"/>
      <c r="O105" s="27"/>
      <c r="Q105" s="27">
        <v>59</v>
      </c>
      <c r="S105" s="27"/>
      <c r="U105" s="27"/>
      <c r="W105" s="27"/>
      <c r="Y105" s="27"/>
      <c r="AA105" s="27"/>
      <c r="AC105" s="27"/>
      <c r="AE105" s="27"/>
      <c r="AG105" s="27"/>
      <c r="AI105" s="27"/>
      <c r="AK105" s="27"/>
      <c r="AM105" s="27"/>
      <c r="AO105" s="27"/>
      <c r="AQ105" s="27"/>
      <c r="AS105" s="26">
        <f t="shared" si="12"/>
        <v>0</v>
      </c>
      <c r="AT105" s="26">
        <f t="shared" si="15"/>
        <v>0</v>
      </c>
      <c r="AU105" s="6">
        <f t="shared" si="16"/>
        <v>0</v>
      </c>
      <c r="AV105" s="26">
        <f t="shared" si="13"/>
        <v>0</v>
      </c>
      <c r="AW105" s="26">
        <f t="shared" si="14"/>
        <v>0</v>
      </c>
      <c r="AX105" s="13">
        <f t="shared" si="17"/>
        <v>0</v>
      </c>
    </row>
    <row r="106" spans="1:50" ht="15">
      <c r="A106" s="23" t="s">
        <v>562</v>
      </c>
      <c r="B106" s="23" t="s">
        <v>15</v>
      </c>
      <c r="C106" s="24"/>
      <c r="E106" s="26"/>
      <c r="G106" s="26"/>
      <c r="I106" s="26"/>
      <c r="K106" s="26"/>
      <c r="M106" s="26"/>
      <c r="O106" s="26"/>
      <c r="Q106" s="26"/>
      <c r="S106" s="26"/>
      <c r="U106" s="26"/>
      <c r="W106" s="26"/>
      <c r="Y106" s="26"/>
      <c r="AK106" s="27" t="s">
        <v>354</v>
      </c>
      <c r="AQ106" s="27"/>
      <c r="AS106" s="26">
        <f t="shared" si="12"/>
        <v>0</v>
      </c>
      <c r="AT106" s="26">
        <f t="shared" si="15"/>
        <v>0</v>
      </c>
      <c r="AU106" s="26">
        <f t="shared" si="16"/>
        <v>0</v>
      </c>
      <c r="AV106" s="26">
        <f t="shared" si="13"/>
        <v>0</v>
      </c>
      <c r="AW106" s="26">
        <f t="shared" si="14"/>
        <v>0</v>
      </c>
      <c r="AX106" s="29">
        <f t="shared" si="17"/>
        <v>0</v>
      </c>
    </row>
    <row r="107" spans="1:50" ht="15">
      <c r="A107" s="30" t="s">
        <v>515</v>
      </c>
      <c r="B107" s="23" t="s">
        <v>2</v>
      </c>
      <c r="C107" s="24"/>
      <c r="E107" s="26"/>
      <c r="G107" s="26"/>
      <c r="I107" s="26"/>
      <c r="K107" s="26"/>
      <c r="M107" s="26"/>
      <c r="O107" s="26"/>
      <c r="Q107" s="26"/>
      <c r="S107" s="26"/>
      <c r="U107" s="26"/>
      <c r="W107" s="26"/>
      <c r="Y107" s="26"/>
      <c r="AE107" s="27" t="s">
        <v>7</v>
      </c>
      <c r="AG107" s="27"/>
      <c r="AI107" s="27"/>
      <c r="AK107" s="27"/>
      <c r="AM107" s="27"/>
      <c r="AO107" s="27"/>
      <c r="AQ107" s="27"/>
      <c r="AS107" s="26">
        <f t="shared" si="12"/>
        <v>0</v>
      </c>
      <c r="AT107" s="26">
        <f t="shared" si="15"/>
        <v>0</v>
      </c>
      <c r="AU107" s="6">
        <f t="shared" si="16"/>
        <v>0</v>
      </c>
      <c r="AV107" s="26">
        <f t="shared" si="13"/>
        <v>0</v>
      </c>
      <c r="AW107" s="26">
        <f t="shared" si="14"/>
        <v>0</v>
      </c>
      <c r="AX107" s="13">
        <f t="shared" si="17"/>
        <v>0</v>
      </c>
    </row>
    <row r="108" spans="1:50" ht="15">
      <c r="A108" s="30" t="s">
        <v>557</v>
      </c>
      <c r="B108" s="23" t="s">
        <v>556</v>
      </c>
      <c r="C108" s="24"/>
      <c r="E108" s="26"/>
      <c r="G108" s="26"/>
      <c r="I108" s="26"/>
      <c r="K108" s="26"/>
      <c r="M108" s="26"/>
      <c r="O108" s="26"/>
      <c r="Q108" s="26"/>
      <c r="S108" s="26"/>
      <c r="U108" s="26"/>
      <c r="W108" s="26"/>
      <c r="Y108" s="26"/>
      <c r="AI108" s="27">
        <v>38</v>
      </c>
      <c r="AK108" s="27"/>
      <c r="AO108" s="27"/>
      <c r="AQ108" s="27"/>
      <c r="AS108" s="26">
        <f t="shared" si="12"/>
        <v>0</v>
      </c>
      <c r="AT108" s="26">
        <f t="shared" si="15"/>
        <v>0</v>
      </c>
      <c r="AU108" s="6">
        <f t="shared" si="16"/>
        <v>0</v>
      </c>
      <c r="AV108" s="26">
        <f t="shared" si="13"/>
        <v>0</v>
      </c>
      <c r="AW108" s="26">
        <f t="shared" si="14"/>
        <v>0</v>
      </c>
      <c r="AX108" s="13">
        <f t="shared" si="17"/>
        <v>0</v>
      </c>
    </row>
    <row r="109" spans="1:50" ht="15">
      <c r="A109" s="33" t="s">
        <v>377</v>
      </c>
      <c r="B109" s="33" t="s">
        <v>5</v>
      </c>
      <c r="C109" s="24"/>
      <c r="E109" s="26"/>
      <c r="I109" s="26"/>
      <c r="K109" s="31">
        <v>37</v>
      </c>
      <c r="M109" s="31">
        <v>38</v>
      </c>
      <c r="O109" s="26">
        <v>28</v>
      </c>
      <c r="P109" s="5">
        <v>3</v>
      </c>
      <c r="Q109" s="26"/>
      <c r="S109" s="26">
        <v>15</v>
      </c>
      <c r="T109" s="15">
        <v>16</v>
      </c>
      <c r="U109" s="26"/>
      <c r="W109" s="26"/>
      <c r="Y109" s="26"/>
      <c r="AG109" s="26">
        <v>23</v>
      </c>
      <c r="AH109" s="25">
        <v>8</v>
      </c>
      <c r="AI109" s="26">
        <v>8</v>
      </c>
      <c r="AJ109" s="25">
        <v>32</v>
      </c>
      <c r="AM109" s="26">
        <v>24</v>
      </c>
      <c r="AN109" s="25">
        <v>7</v>
      </c>
      <c r="AS109" s="26">
        <f t="shared" si="12"/>
        <v>66</v>
      </c>
      <c r="AT109" s="26">
        <f t="shared" si="15"/>
        <v>0</v>
      </c>
      <c r="AU109" s="6">
        <f t="shared" si="16"/>
        <v>0</v>
      </c>
      <c r="AV109" s="26">
        <f t="shared" si="13"/>
        <v>42</v>
      </c>
      <c r="AW109" s="26">
        <f t="shared" si="14"/>
        <v>24</v>
      </c>
      <c r="AX109" s="13">
        <f t="shared" si="17"/>
        <v>0</v>
      </c>
    </row>
    <row r="110" spans="1:50" ht="15">
      <c r="A110" s="23" t="s">
        <v>38</v>
      </c>
      <c r="B110" s="22" t="s">
        <v>11</v>
      </c>
      <c r="C110" s="28">
        <v>12</v>
      </c>
      <c r="D110" s="5">
        <v>22</v>
      </c>
      <c r="E110" s="24"/>
      <c r="G110" s="26">
        <v>8</v>
      </c>
      <c r="H110" s="5">
        <v>32</v>
      </c>
      <c r="I110" s="31" t="s">
        <v>7</v>
      </c>
      <c r="K110" s="28">
        <v>4</v>
      </c>
      <c r="L110" s="5">
        <v>50</v>
      </c>
      <c r="M110" s="28">
        <v>6</v>
      </c>
      <c r="N110" s="5">
        <v>40</v>
      </c>
      <c r="O110" s="26">
        <v>3</v>
      </c>
      <c r="P110" s="5">
        <v>60</v>
      </c>
      <c r="Q110" s="26">
        <v>8</v>
      </c>
      <c r="R110" s="5">
        <v>32</v>
      </c>
      <c r="S110" s="26">
        <v>8</v>
      </c>
      <c r="T110" s="15">
        <v>32</v>
      </c>
      <c r="U110" s="26">
        <v>15</v>
      </c>
      <c r="V110" s="15">
        <v>16</v>
      </c>
      <c r="W110" s="26">
        <v>21</v>
      </c>
      <c r="X110" s="20">
        <v>10</v>
      </c>
      <c r="Y110" s="26">
        <v>5</v>
      </c>
      <c r="Z110" s="18">
        <v>45</v>
      </c>
      <c r="AA110" s="27">
        <v>36</v>
      </c>
      <c r="AC110" s="26">
        <v>9</v>
      </c>
      <c r="AD110" s="25">
        <v>15</v>
      </c>
      <c r="AE110" s="27" t="s">
        <v>7</v>
      </c>
      <c r="AG110" s="26">
        <v>16</v>
      </c>
      <c r="AH110" s="25">
        <v>15</v>
      </c>
      <c r="AI110" s="26">
        <v>16</v>
      </c>
      <c r="AJ110" s="25">
        <v>15</v>
      </c>
      <c r="AK110" s="27">
        <v>43</v>
      </c>
      <c r="AM110" s="26">
        <v>4</v>
      </c>
      <c r="AN110" s="25">
        <v>50</v>
      </c>
      <c r="AQ110" s="27"/>
      <c r="AS110" s="26">
        <f t="shared" si="12"/>
        <v>434</v>
      </c>
      <c r="AT110" s="26">
        <f t="shared" si="15"/>
        <v>10</v>
      </c>
      <c r="AU110" s="6">
        <f t="shared" si="16"/>
        <v>131</v>
      </c>
      <c r="AV110" s="26">
        <f t="shared" si="13"/>
        <v>125</v>
      </c>
      <c r="AW110" s="26">
        <f t="shared" si="14"/>
        <v>137</v>
      </c>
      <c r="AX110" s="13">
        <f t="shared" si="17"/>
        <v>16</v>
      </c>
    </row>
    <row r="111" spans="1:50" ht="15">
      <c r="A111" s="33" t="s">
        <v>385</v>
      </c>
      <c r="B111" s="33" t="s">
        <v>1</v>
      </c>
      <c r="C111" s="24"/>
      <c r="E111" s="26"/>
      <c r="G111" s="26"/>
      <c r="I111" s="26"/>
      <c r="K111" s="28">
        <v>19</v>
      </c>
      <c r="L111" s="5">
        <v>12</v>
      </c>
      <c r="M111" s="28">
        <v>13</v>
      </c>
      <c r="N111" s="5">
        <v>20</v>
      </c>
      <c r="O111" s="26">
        <v>15</v>
      </c>
      <c r="P111" s="5">
        <v>16</v>
      </c>
      <c r="Q111" s="26"/>
      <c r="S111" s="26">
        <v>25</v>
      </c>
      <c r="T111" s="15">
        <v>6</v>
      </c>
      <c r="U111" s="26">
        <v>20</v>
      </c>
      <c r="V111" s="15">
        <v>11</v>
      </c>
      <c r="W111" s="26"/>
      <c r="Y111" s="26"/>
      <c r="AG111" s="26">
        <v>29</v>
      </c>
      <c r="AH111" s="25">
        <v>2</v>
      </c>
      <c r="AI111" s="26">
        <v>20</v>
      </c>
      <c r="AJ111" s="25">
        <v>11</v>
      </c>
      <c r="AM111" s="26">
        <v>18</v>
      </c>
      <c r="AN111" s="25">
        <v>13</v>
      </c>
      <c r="AS111" s="26">
        <f t="shared" si="12"/>
        <v>91</v>
      </c>
      <c r="AT111" s="26">
        <f t="shared" si="15"/>
        <v>0</v>
      </c>
      <c r="AU111" s="6">
        <f t="shared" si="16"/>
        <v>0</v>
      </c>
      <c r="AV111" s="26">
        <f t="shared" si="13"/>
        <v>40</v>
      </c>
      <c r="AW111" s="26">
        <f t="shared" si="14"/>
        <v>40</v>
      </c>
      <c r="AX111" s="13">
        <f t="shared" si="17"/>
        <v>11</v>
      </c>
    </row>
    <row r="112" spans="1:50" ht="15">
      <c r="A112" s="23" t="s">
        <v>549</v>
      </c>
      <c r="B112" s="23" t="s">
        <v>4</v>
      </c>
      <c r="C112" s="24"/>
      <c r="E112" s="26"/>
      <c r="G112" s="26"/>
      <c r="I112" s="26"/>
      <c r="K112" s="26"/>
      <c r="M112" s="26"/>
      <c r="O112" s="26"/>
      <c r="Q112" s="26"/>
      <c r="S112" s="26"/>
      <c r="U112" s="26"/>
      <c r="W112" s="26"/>
      <c r="Y112" s="26"/>
      <c r="AG112" s="27">
        <v>52</v>
      </c>
      <c r="AI112" s="27"/>
      <c r="AK112" s="27"/>
      <c r="AM112" s="27"/>
      <c r="AO112" s="27"/>
      <c r="AQ112" s="27"/>
      <c r="AS112" s="26">
        <f t="shared" si="12"/>
        <v>0</v>
      </c>
      <c r="AT112" s="26">
        <f t="shared" si="15"/>
        <v>0</v>
      </c>
      <c r="AU112" s="6">
        <f t="shared" si="16"/>
        <v>0</v>
      </c>
      <c r="AV112" s="26">
        <f t="shared" si="13"/>
        <v>0</v>
      </c>
      <c r="AW112" s="26">
        <f t="shared" si="14"/>
        <v>0</v>
      </c>
      <c r="AX112" s="13">
        <f t="shared" si="17"/>
        <v>0</v>
      </c>
    </row>
    <row r="113" spans="1:50" ht="15">
      <c r="A113" s="23" t="s">
        <v>44</v>
      </c>
      <c r="B113" s="22" t="s">
        <v>1</v>
      </c>
      <c r="C113" s="28">
        <v>9</v>
      </c>
      <c r="D113" s="5">
        <v>29</v>
      </c>
      <c r="E113" s="28">
        <v>14</v>
      </c>
      <c r="F113" s="5">
        <v>18</v>
      </c>
      <c r="G113" s="6">
        <v>11</v>
      </c>
      <c r="H113" s="5">
        <v>24</v>
      </c>
      <c r="I113" s="26" t="s">
        <v>19</v>
      </c>
      <c r="K113" s="26"/>
      <c r="M113" s="26"/>
      <c r="O113" s="26"/>
      <c r="Q113" s="26">
        <v>4</v>
      </c>
      <c r="R113" s="5">
        <v>50</v>
      </c>
      <c r="S113" s="26"/>
      <c r="U113" s="26">
        <v>29</v>
      </c>
      <c r="V113" s="15">
        <v>2</v>
      </c>
      <c r="W113" s="31" t="s">
        <v>7</v>
      </c>
      <c r="Y113" s="26">
        <v>18</v>
      </c>
      <c r="Z113" s="18">
        <v>13</v>
      </c>
      <c r="AA113" s="27" t="s">
        <v>7</v>
      </c>
      <c r="AC113" s="27"/>
      <c r="AE113" s="27" t="s">
        <v>7</v>
      </c>
      <c r="AG113" s="27"/>
      <c r="AI113" s="27"/>
      <c r="AK113" s="27" t="s">
        <v>7</v>
      </c>
      <c r="AM113" s="27"/>
      <c r="AO113" s="27"/>
      <c r="AQ113" s="27"/>
      <c r="AS113" s="26">
        <f t="shared" si="12"/>
        <v>136</v>
      </c>
      <c r="AT113" s="26">
        <f t="shared" si="15"/>
        <v>18</v>
      </c>
      <c r="AU113" s="6">
        <f t="shared" si="16"/>
        <v>116</v>
      </c>
      <c r="AV113" s="26">
        <f t="shared" si="13"/>
        <v>0</v>
      </c>
      <c r="AW113" s="26">
        <f t="shared" si="14"/>
        <v>0</v>
      </c>
      <c r="AX113" s="13">
        <f t="shared" si="17"/>
        <v>2</v>
      </c>
    </row>
    <row r="114" spans="1:50" ht="15">
      <c r="A114" s="23" t="s">
        <v>73</v>
      </c>
      <c r="B114" s="22" t="s">
        <v>10</v>
      </c>
      <c r="C114" s="31">
        <v>44</v>
      </c>
      <c r="E114" s="26"/>
      <c r="G114" s="27"/>
      <c r="I114" s="27"/>
      <c r="K114" s="28">
        <v>13</v>
      </c>
      <c r="L114" s="5">
        <v>20</v>
      </c>
      <c r="M114" s="31" t="s">
        <v>333</v>
      </c>
      <c r="O114" s="26">
        <v>17</v>
      </c>
      <c r="P114" s="5">
        <v>14</v>
      </c>
      <c r="Q114" s="27">
        <v>45</v>
      </c>
      <c r="S114" s="26">
        <v>29</v>
      </c>
      <c r="T114" s="15">
        <v>2</v>
      </c>
      <c r="U114" s="27" t="s">
        <v>7</v>
      </c>
      <c r="W114" s="27"/>
      <c r="Y114" s="27"/>
      <c r="AA114" s="27"/>
      <c r="AC114" s="27"/>
      <c r="AE114" s="27"/>
      <c r="AG114" s="27">
        <v>38</v>
      </c>
      <c r="AI114" s="26">
        <v>26</v>
      </c>
      <c r="AJ114" s="25">
        <v>5</v>
      </c>
      <c r="AM114" s="27">
        <v>34</v>
      </c>
      <c r="AS114" s="26">
        <f t="shared" si="12"/>
        <v>41</v>
      </c>
      <c r="AT114" s="26">
        <f t="shared" si="15"/>
        <v>0</v>
      </c>
      <c r="AU114" s="6">
        <f t="shared" si="16"/>
        <v>0</v>
      </c>
      <c r="AV114" s="26">
        <f t="shared" si="13"/>
        <v>19</v>
      </c>
      <c r="AW114" s="26">
        <f t="shared" si="14"/>
        <v>22</v>
      </c>
      <c r="AX114" s="13">
        <f t="shared" si="17"/>
        <v>0</v>
      </c>
    </row>
    <row r="115" spans="1:50" ht="15">
      <c r="A115" s="33" t="s">
        <v>378</v>
      </c>
      <c r="B115" s="33" t="s">
        <v>11</v>
      </c>
      <c r="C115" s="24"/>
      <c r="E115" s="26"/>
      <c r="G115" s="26"/>
      <c r="K115" s="28">
        <v>27</v>
      </c>
      <c r="L115" s="5">
        <v>4</v>
      </c>
      <c r="M115" s="28">
        <v>14</v>
      </c>
      <c r="N115" s="5">
        <v>18</v>
      </c>
      <c r="O115" s="31">
        <v>31</v>
      </c>
      <c r="Q115" s="31"/>
      <c r="S115" s="27">
        <v>35</v>
      </c>
      <c r="U115" s="27"/>
      <c r="W115" s="27"/>
      <c r="Y115" s="27"/>
      <c r="AA115" s="27"/>
      <c r="AC115" s="27"/>
      <c r="AE115" s="27"/>
      <c r="AG115" s="27">
        <v>46</v>
      </c>
      <c r="AI115" s="27">
        <v>34</v>
      </c>
      <c r="AK115" s="27"/>
      <c r="AM115" s="27">
        <v>39</v>
      </c>
      <c r="AO115" s="27"/>
      <c r="AQ115" s="27"/>
      <c r="AS115" s="26">
        <f t="shared" si="12"/>
        <v>22</v>
      </c>
      <c r="AT115" s="26">
        <f t="shared" si="15"/>
        <v>0</v>
      </c>
      <c r="AU115" s="6">
        <f t="shared" si="16"/>
        <v>0</v>
      </c>
      <c r="AV115" s="26">
        <f t="shared" si="13"/>
        <v>0</v>
      </c>
      <c r="AW115" s="26">
        <f t="shared" si="14"/>
        <v>22</v>
      </c>
      <c r="AX115" s="13">
        <f t="shared" si="17"/>
        <v>0</v>
      </c>
    </row>
    <row r="116" spans="1:50" ht="15">
      <c r="A116" s="23" t="s">
        <v>25</v>
      </c>
      <c r="B116" s="22" t="s">
        <v>14</v>
      </c>
      <c r="C116" s="28">
        <v>6</v>
      </c>
      <c r="D116" s="5">
        <v>40</v>
      </c>
      <c r="E116" s="28">
        <v>9</v>
      </c>
      <c r="F116" s="5">
        <v>29</v>
      </c>
      <c r="G116" s="26">
        <v>14</v>
      </c>
      <c r="H116" s="5">
        <v>18</v>
      </c>
      <c r="I116" s="26">
        <v>10</v>
      </c>
      <c r="J116" s="5">
        <v>26</v>
      </c>
      <c r="K116" s="28">
        <v>21</v>
      </c>
      <c r="L116" s="5">
        <v>10</v>
      </c>
      <c r="M116" s="28">
        <v>7</v>
      </c>
      <c r="N116" s="5">
        <v>36</v>
      </c>
      <c r="O116" s="31" t="s">
        <v>333</v>
      </c>
      <c r="Q116" s="26">
        <v>3</v>
      </c>
      <c r="R116" s="5">
        <v>60</v>
      </c>
      <c r="S116" s="26">
        <v>12</v>
      </c>
      <c r="T116" s="15">
        <v>22</v>
      </c>
      <c r="U116" s="26">
        <v>8</v>
      </c>
      <c r="V116" s="15">
        <v>32</v>
      </c>
      <c r="W116" s="26">
        <v>3</v>
      </c>
      <c r="X116" s="20">
        <v>60</v>
      </c>
      <c r="Y116" s="26">
        <v>6</v>
      </c>
      <c r="Z116" s="18">
        <v>40</v>
      </c>
      <c r="AA116" s="26" t="s">
        <v>19</v>
      </c>
      <c r="AC116" s="26">
        <v>2</v>
      </c>
      <c r="AD116" s="25">
        <v>80</v>
      </c>
      <c r="AE116" s="26">
        <v>13</v>
      </c>
      <c r="AF116" s="25">
        <v>20</v>
      </c>
      <c r="AG116" s="26">
        <v>24</v>
      </c>
      <c r="AH116" s="25">
        <v>7</v>
      </c>
      <c r="AI116" s="27" t="s">
        <v>332</v>
      </c>
      <c r="AK116" s="27" t="s">
        <v>7</v>
      </c>
      <c r="AM116" s="26">
        <v>16</v>
      </c>
      <c r="AN116" s="25">
        <v>15</v>
      </c>
      <c r="AO116" s="27"/>
      <c r="AQ116" s="27"/>
      <c r="AS116" s="26">
        <f t="shared" si="12"/>
        <v>495</v>
      </c>
      <c r="AT116" s="26">
        <f t="shared" si="15"/>
        <v>135</v>
      </c>
      <c r="AU116" s="6">
        <f t="shared" si="16"/>
        <v>158</v>
      </c>
      <c r="AV116" s="26">
        <f t="shared" si="13"/>
        <v>15</v>
      </c>
      <c r="AW116" s="26">
        <f t="shared" si="14"/>
        <v>75</v>
      </c>
      <c r="AX116" s="13">
        <f t="shared" si="17"/>
        <v>32</v>
      </c>
    </row>
    <row r="117" spans="1:50" ht="15">
      <c r="A117" s="33" t="s">
        <v>375</v>
      </c>
      <c r="B117" s="33" t="s">
        <v>10</v>
      </c>
      <c r="E117" s="26"/>
      <c r="K117" s="31" t="s">
        <v>333</v>
      </c>
      <c r="M117" s="31">
        <v>40</v>
      </c>
      <c r="O117" s="31">
        <v>37</v>
      </c>
      <c r="Q117" s="31"/>
      <c r="S117" s="27" t="s">
        <v>333</v>
      </c>
      <c r="U117" s="27" t="s">
        <v>19</v>
      </c>
      <c r="W117" s="27"/>
      <c r="Y117" s="27"/>
      <c r="AA117" s="27"/>
      <c r="AC117" s="27"/>
      <c r="AE117" s="27"/>
      <c r="AG117" s="27"/>
      <c r="AI117" s="27"/>
      <c r="AK117" s="27"/>
      <c r="AM117" s="27"/>
      <c r="AO117" s="27"/>
      <c r="AQ117" s="27"/>
      <c r="AS117" s="26">
        <f t="shared" si="12"/>
        <v>0</v>
      </c>
      <c r="AT117" s="26">
        <f t="shared" si="15"/>
        <v>0</v>
      </c>
      <c r="AU117" s="6">
        <f t="shared" si="16"/>
        <v>0</v>
      </c>
      <c r="AV117" s="26">
        <f t="shared" si="13"/>
        <v>0</v>
      </c>
      <c r="AW117" s="26">
        <f t="shared" si="14"/>
        <v>0</v>
      </c>
      <c r="AX117" s="13">
        <f t="shared" si="17"/>
        <v>0</v>
      </c>
    </row>
    <row r="118" spans="1:50" ht="15">
      <c r="A118" s="32" t="s">
        <v>365</v>
      </c>
      <c r="B118" s="33" t="s">
        <v>9</v>
      </c>
      <c r="C118" s="24"/>
      <c r="E118" s="26"/>
      <c r="G118" s="26"/>
      <c r="I118" s="26"/>
      <c r="K118" s="31">
        <v>51</v>
      </c>
      <c r="M118" s="31"/>
      <c r="O118" s="31">
        <v>40</v>
      </c>
      <c r="Q118" s="31"/>
      <c r="S118" s="31"/>
      <c r="U118" s="31"/>
      <c r="W118" s="31"/>
      <c r="Y118" s="31"/>
      <c r="AA118" s="31"/>
      <c r="AC118" s="31"/>
      <c r="AE118" s="31"/>
      <c r="AG118" s="31"/>
      <c r="AI118" s="31"/>
      <c r="AK118" s="31"/>
      <c r="AM118" s="31"/>
      <c r="AO118" s="31"/>
      <c r="AQ118" s="31"/>
      <c r="AS118" s="26">
        <f t="shared" si="12"/>
        <v>0</v>
      </c>
      <c r="AT118" s="26">
        <f t="shared" si="15"/>
        <v>0</v>
      </c>
      <c r="AU118" s="6">
        <f t="shared" si="16"/>
        <v>0</v>
      </c>
      <c r="AV118" s="26">
        <f t="shared" si="13"/>
        <v>0</v>
      </c>
      <c r="AW118" s="26">
        <f t="shared" si="14"/>
        <v>0</v>
      </c>
      <c r="AX118" s="13">
        <f t="shared" si="17"/>
        <v>0</v>
      </c>
    </row>
    <row r="119" spans="1:50" ht="15">
      <c r="A119" s="23" t="s">
        <v>68</v>
      </c>
      <c r="B119" s="22" t="s">
        <v>11</v>
      </c>
      <c r="C119" s="31">
        <v>47</v>
      </c>
      <c r="E119" s="31">
        <v>47</v>
      </c>
      <c r="G119" s="31">
        <v>36</v>
      </c>
      <c r="I119" s="31" t="s">
        <v>7</v>
      </c>
      <c r="K119" s="31"/>
      <c r="M119" s="31"/>
      <c r="O119" s="31"/>
      <c r="Q119" s="27">
        <v>56</v>
      </c>
      <c r="S119" s="27">
        <v>47</v>
      </c>
      <c r="U119" s="27">
        <v>36</v>
      </c>
      <c r="W119" s="27"/>
      <c r="Y119" s="27">
        <v>32</v>
      </c>
      <c r="AA119" s="27"/>
      <c r="AC119" s="27"/>
      <c r="AE119" s="27"/>
      <c r="AG119" s="27"/>
      <c r="AI119" s="27"/>
      <c r="AK119" s="27"/>
      <c r="AM119" s="27"/>
      <c r="AO119" s="27"/>
      <c r="AQ119" s="27"/>
      <c r="AS119" s="26">
        <f t="shared" si="12"/>
        <v>0</v>
      </c>
      <c r="AT119" s="26">
        <f t="shared" si="15"/>
        <v>0</v>
      </c>
      <c r="AU119" s="6">
        <f t="shared" si="16"/>
        <v>0</v>
      </c>
      <c r="AV119" s="26">
        <f t="shared" si="13"/>
        <v>0</v>
      </c>
      <c r="AW119" s="26">
        <f t="shared" si="14"/>
        <v>0</v>
      </c>
      <c r="AX119" s="13">
        <f t="shared" si="17"/>
        <v>0</v>
      </c>
    </row>
    <row r="120" spans="1:50" ht="15">
      <c r="A120" s="33" t="s">
        <v>392</v>
      </c>
      <c r="B120" s="33" t="s">
        <v>11</v>
      </c>
      <c r="C120" s="24"/>
      <c r="E120" s="26"/>
      <c r="G120" s="26"/>
      <c r="I120" s="26"/>
      <c r="K120" s="28">
        <v>11</v>
      </c>
      <c r="L120" s="5">
        <v>24</v>
      </c>
      <c r="M120" s="28">
        <v>15</v>
      </c>
      <c r="N120" s="5">
        <v>16</v>
      </c>
      <c r="O120" s="26">
        <v>22</v>
      </c>
      <c r="P120" s="5">
        <v>9</v>
      </c>
      <c r="Q120" s="26"/>
      <c r="S120" s="26">
        <v>30</v>
      </c>
      <c r="T120" s="15">
        <v>1</v>
      </c>
      <c r="U120" s="26"/>
      <c r="W120" s="26"/>
      <c r="Y120" s="26"/>
      <c r="AS120" s="26">
        <f t="shared" si="12"/>
        <v>50</v>
      </c>
      <c r="AT120" s="26">
        <f t="shared" si="15"/>
        <v>0</v>
      </c>
      <c r="AU120" s="6">
        <f t="shared" si="16"/>
        <v>0</v>
      </c>
      <c r="AV120" s="26">
        <f t="shared" si="13"/>
        <v>9</v>
      </c>
      <c r="AW120" s="26">
        <f t="shared" si="14"/>
        <v>41</v>
      </c>
      <c r="AX120" s="13">
        <f t="shared" si="17"/>
        <v>0</v>
      </c>
    </row>
    <row r="121" spans="1:50" ht="15">
      <c r="A121" s="33" t="s">
        <v>384</v>
      </c>
      <c r="B121" s="33" t="s">
        <v>10</v>
      </c>
      <c r="C121" s="24"/>
      <c r="E121" s="26"/>
      <c r="G121" s="26"/>
      <c r="I121" s="26"/>
      <c r="K121" s="28">
        <v>7</v>
      </c>
      <c r="L121" s="5">
        <v>36</v>
      </c>
      <c r="M121" s="28">
        <v>4</v>
      </c>
      <c r="N121" s="5">
        <v>50</v>
      </c>
      <c r="O121" s="31" t="s">
        <v>333</v>
      </c>
      <c r="Q121" s="31"/>
      <c r="S121" s="26">
        <v>11</v>
      </c>
      <c r="T121" s="15">
        <v>24</v>
      </c>
      <c r="U121" s="26">
        <v>7</v>
      </c>
      <c r="V121" s="15">
        <v>36</v>
      </c>
      <c r="W121" s="26"/>
      <c r="Y121" s="26"/>
      <c r="AC121" s="26">
        <v>4</v>
      </c>
      <c r="AD121" s="25">
        <v>50</v>
      </c>
      <c r="AG121" s="26">
        <v>9</v>
      </c>
      <c r="AH121" s="25">
        <v>29</v>
      </c>
      <c r="AI121" s="27" t="s">
        <v>333</v>
      </c>
      <c r="AK121" s="27"/>
      <c r="AM121" s="26">
        <v>17</v>
      </c>
      <c r="AN121" s="25">
        <v>14</v>
      </c>
      <c r="AO121" s="27"/>
      <c r="AQ121" s="27"/>
      <c r="AS121" s="26">
        <f t="shared" si="12"/>
        <v>239</v>
      </c>
      <c r="AT121" s="26">
        <f t="shared" si="15"/>
        <v>0</v>
      </c>
      <c r="AU121" s="6">
        <f t="shared" si="16"/>
        <v>0</v>
      </c>
      <c r="AV121" s="26">
        <f t="shared" si="13"/>
        <v>14</v>
      </c>
      <c r="AW121" s="26">
        <f t="shared" si="14"/>
        <v>139</v>
      </c>
      <c r="AX121" s="13">
        <f t="shared" si="17"/>
        <v>36</v>
      </c>
    </row>
    <row r="122" spans="1:50" ht="15">
      <c r="A122" s="23" t="s">
        <v>138</v>
      </c>
      <c r="B122" s="22" t="s">
        <v>9</v>
      </c>
      <c r="C122" s="26"/>
      <c r="E122" s="31">
        <v>56</v>
      </c>
      <c r="I122" s="31">
        <v>45</v>
      </c>
      <c r="K122" s="31"/>
      <c r="M122" s="31"/>
      <c r="O122" s="31"/>
      <c r="Q122" s="31"/>
      <c r="S122" s="31"/>
      <c r="U122" s="31"/>
      <c r="W122" s="31">
        <v>32</v>
      </c>
      <c r="Y122" s="31"/>
      <c r="AA122" s="26">
        <v>20</v>
      </c>
      <c r="AB122" s="25">
        <v>11</v>
      </c>
      <c r="AE122" s="27" t="s">
        <v>7</v>
      </c>
      <c r="AG122" s="27"/>
      <c r="AI122" s="27"/>
      <c r="AK122" s="27" t="s">
        <v>250</v>
      </c>
      <c r="AM122" s="27"/>
      <c r="AO122" s="27"/>
      <c r="AQ122" s="27"/>
      <c r="AS122" s="26">
        <f t="shared" si="12"/>
        <v>11</v>
      </c>
      <c r="AT122" s="26">
        <f t="shared" si="15"/>
        <v>11</v>
      </c>
      <c r="AU122" s="6">
        <f t="shared" si="16"/>
        <v>0</v>
      </c>
      <c r="AV122" s="26">
        <f t="shared" si="13"/>
        <v>0</v>
      </c>
      <c r="AW122" s="26">
        <f t="shared" si="14"/>
        <v>0</v>
      </c>
      <c r="AX122" s="13">
        <f t="shared" si="17"/>
        <v>0</v>
      </c>
    </row>
    <row r="123" spans="1:50" ht="15">
      <c r="A123" s="33" t="s">
        <v>367</v>
      </c>
      <c r="B123" s="33" t="s">
        <v>5</v>
      </c>
      <c r="C123" s="24"/>
      <c r="E123" s="26"/>
      <c r="G123" s="26"/>
      <c r="I123" s="26"/>
      <c r="K123" s="31">
        <v>40</v>
      </c>
      <c r="M123" s="28">
        <v>27</v>
      </c>
      <c r="N123" s="5">
        <v>4</v>
      </c>
      <c r="O123" s="31" t="s">
        <v>333</v>
      </c>
      <c r="Q123" s="31"/>
      <c r="S123" s="27">
        <v>38</v>
      </c>
      <c r="U123" s="26">
        <v>30</v>
      </c>
      <c r="V123" s="15">
        <v>1</v>
      </c>
      <c r="W123" s="26"/>
      <c r="Y123" s="26"/>
      <c r="AG123" s="26">
        <v>27</v>
      </c>
      <c r="AH123" s="25">
        <v>4</v>
      </c>
      <c r="AI123" s="26">
        <v>21</v>
      </c>
      <c r="AJ123" s="25">
        <v>10</v>
      </c>
      <c r="AM123" s="26">
        <v>37</v>
      </c>
      <c r="AS123" s="26">
        <f t="shared" si="12"/>
        <v>19</v>
      </c>
      <c r="AT123" s="26">
        <f t="shared" si="15"/>
        <v>0</v>
      </c>
      <c r="AU123" s="6">
        <f t="shared" si="16"/>
        <v>0</v>
      </c>
      <c r="AV123" s="26">
        <f t="shared" si="13"/>
        <v>10</v>
      </c>
      <c r="AW123" s="26">
        <f t="shared" si="14"/>
        <v>8</v>
      </c>
      <c r="AX123" s="13">
        <f t="shared" si="17"/>
        <v>1</v>
      </c>
    </row>
    <row r="124" spans="1:50" ht="15">
      <c r="A124" s="23" t="s">
        <v>482</v>
      </c>
      <c r="B124" s="23" t="s">
        <v>1</v>
      </c>
      <c r="C124" s="24"/>
      <c r="K124" s="26"/>
      <c r="M124" s="26"/>
      <c r="O124" s="26"/>
      <c r="Q124" s="26"/>
      <c r="S124" s="26"/>
      <c r="U124" s="26"/>
      <c r="W124" s="26"/>
      <c r="Y124" s="26"/>
      <c r="AA124" s="27" t="s">
        <v>7</v>
      </c>
      <c r="AC124" s="27"/>
      <c r="AE124" s="27"/>
      <c r="AG124" s="27"/>
      <c r="AI124" s="27"/>
      <c r="AK124" s="27">
        <v>32</v>
      </c>
      <c r="AM124" s="27"/>
      <c r="AO124" s="27"/>
      <c r="AQ124" s="27"/>
      <c r="AS124" s="26">
        <f t="shared" si="12"/>
        <v>0</v>
      </c>
      <c r="AT124" s="26">
        <f t="shared" si="15"/>
        <v>0</v>
      </c>
      <c r="AU124" s="6">
        <f t="shared" si="16"/>
        <v>0</v>
      </c>
      <c r="AV124" s="26">
        <f t="shared" si="13"/>
        <v>0</v>
      </c>
      <c r="AW124" s="26">
        <f t="shared" si="14"/>
        <v>0</v>
      </c>
      <c r="AX124" s="13">
        <f t="shared" si="17"/>
        <v>0</v>
      </c>
    </row>
    <row r="125" spans="1:50" ht="15">
      <c r="A125" s="23" t="s">
        <v>24</v>
      </c>
      <c r="B125" s="22" t="s">
        <v>10</v>
      </c>
      <c r="C125" s="28">
        <v>3</v>
      </c>
      <c r="D125" s="5">
        <v>60</v>
      </c>
      <c r="E125" s="28" t="s">
        <v>19</v>
      </c>
      <c r="G125" s="26" t="s">
        <v>19</v>
      </c>
      <c r="I125" s="31" t="s">
        <v>7</v>
      </c>
      <c r="K125" s="31"/>
      <c r="M125" s="31"/>
      <c r="O125" s="31"/>
      <c r="Q125" s="26">
        <v>15</v>
      </c>
      <c r="R125" s="5">
        <v>16</v>
      </c>
      <c r="S125" s="26"/>
      <c r="U125" s="26"/>
      <c r="W125" s="26">
        <v>8</v>
      </c>
      <c r="X125" s="20">
        <v>32</v>
      </c>
      <c r="Y125" s="26">
        <v>12</v>
      </c>
      <c r="Z125" s="18">
        <v>22</v>
      </c>
      <c r="AA125" s="27" t="s">
        <v>7</v>
      </c>
      <c r="AC125" s="27"/>
      <c r="AE125" s="26">
        <v>3</v>
      </c>
      <c r="AF125" s="25">
        <v>60</v>
      </c>
      <c r="AK125" s="26" t="s">
        <v>19</v>
      </c>
      <c r="AS125" s="26">
        <f t="shared" si="12"/>
        <v>190</v>
      </c>
      <c r="AT125" s="26">
        <f t="shared" si="15"/>
        <v>92</v>
      </c>
      <c r="AU125" s="6">
        <f t="shared" si="16"/>
        <v>98</v>
      </c>
      <c r="AV125" s="26">
        <f t="shared" si="13"/>
        <v>0</v>
      </c>
      <c r="AW125" s="26">
        <f t="shared" si="14"/>
        <v>0</v>
      </c>
      <c r="AX125" s="13">
        <f t="shared" si="17"/>
        <v>0</v>
      </c>
    </row>
    <row r="126" spans="1:50" ht="15">
      <c r="A126" s="30" t="s">
        <v>566</v>
      </c>
      <c r="B126" s="23" t="s">
        <v>8</v>
      </c>
      <c r="C126" s="24"/>
      <c r="E126" s="26"/>
      <c r="G126" s="26"/>
      <c r="I126" s="26"/>
      <c r="K126" s="26"/>
      <c r="M126" s="26"/>
      <c r="O126" s="26"/>
      <c r="Q126" s="26"/>
      <c r="S126" s="26"/>
      <c r="U126" s="26"/>
      <c r="W126" s="26"/>
      <c r="Y126" s="26"/>
      <c r="AK126" s="27" t="s">
        <v>7</v>
      </c>
      <c r="AQ126" s="27"/>
      <c r="AS126" s="26">
        <f t="shared" si="12"/>
        <v>0</v>
      </c>
      <c r="AT126" s="26">
        <f t="shared" si="15"/>
        <v>0</v>
      </c>
      <c r="AU126" s="26">
        <f t="shared" si="16"/>
        <v>0</v>
      </c>
      <c r="AV126" s="26">
        <f t="shared" si="13"/>
        <v>0</v>
      </c>
      <c r="AW126" s="26">
        <f t="shared" si="14"/>
        <v>0</v>
      </c>
      <c r="AX126" s="29">
        <f t="shared" si="17"/>
        <v>0</v>
      </c>
    </row>
    <row r="127" spans="1:50" ht="15">
      <c r="A127" s="23" t="s">
        <v>139</v>
      </c>
      <c r="B127" s="22" t="s">
        <v>111</v>
      </c>
      <c r="C127" s="24"/>
      <c r="E127" s="31">
        <v>33</v>
      </c>
      <c r="G127" s="26"/>
      <c r="I127" s="31" t="s">
        <v>7</v>
      </c>
      <c r="K127" s="31"/>
      <c r="M127" s="31"/>
      <c r="O127" s="31"/>
      <c r="Q127" s="31"/>
      <c r="S127" s="31"/>
      <c r="U127" s="31"/>
      <c r="W127" s="31">
        <v>40</v>
      </c>
      <c r="Y127" s="31"/>
      <c r="AA127" s="26">
        <v>14</v>
      </c>
      <c r="AB127" s="25">
        <v>18</v>
      </c>
      <c r="AE127" s="26">
        <v>18</v>
      </c>
      <c r="AF127" s="25">
        <v>13</v>
      </c>
      <c r="AK127" s="26">
        <v>11</v>
      </c>
      <c r="AL127" s="25">
        <v>24</v>
      </c>
      <c r="AS127" s="26">
        <f t="shared" si="12"/>
        <v>55</v>
      </c>
      <c r="AT127" s="26">
        <f t="shared" si="15"/>
        <v>55</v>
      </c>
      <c r="AU127" s="26">
        <f t="shared" si="16"/>
        <v>0</v>
      </c>
      <c r="AV127" s="26">
        <f t="shared" si="13"/>
        <v>0</v>
      </c>
      <c r="AW127" s="26">
        <f t="shared" si="14"/>
        <v>0</v>
      </c>
      <c r="AX127" s="29">
        <f t="shared" si="17"/>
        <v>0</v>
      </c>
    </row>
    <row r="128" spans="1:50" ht="15">
      <c r="A128" s="23" t="s">
        <v>88</v>
      </c>
      <c r="B128" s="22" t="s">
        <v>1</v>
      </c>
      <c r="C128" s="31" t="s">
        <v>7</v>
      </c>
      <c r="E128" s="28">
        <v>21</v>
      </c>
      <c r="F128" s="5">
        <v>10</v>
      </c>
      <c r="G128" s="31">
        <v>41</v>
      </c>
      <c r="I128" s="26">
        <v>6</v>
      </c>
      <c r="J128" s="5">
        <v>40</v>
      </c>
      <c r="K128" s="26"/>
      <c r="M128" s="26"/>
      <c r="Q128" s="27">
        <v>55</v>
      </c>
      <c r="S128" s="27"/>
      <c r="U128" s="27"/>
      <c r="W128" s="26">
        <v>9</v>
      </c>
      <c r="X128" s="20">
        <v>29</v>
      </c>
      <c r="Y128" s="27">
        <v>39</v>
      </c>
      <c r="AA128" s="26">
        <v>6</v>
      </c>
      <c r="AB128" s="25">
        <v>40</v>
      </c>
      <c r="AE128" s="26">
        <v>6</v>
      </c>
      <c r="AF128" s="25">
        <v>40</v>
      </c>
      <c r="AK128" s="26">
        <v>3</v>
      </c>
      <c r="AL128" s="25">
        <v>60</v>
      </c>
      <c r="AS128" s="26">
        <f t="shared" si="12"/>
        <v>219</v>
      </c>
      <c r="AT128" s="26">
        <f t="shared" si="15"/>
        <v>219</v>
      </c>
      <c r="AU128" s="6">
        <f t="shared" si="16"/>
        <v>0</v>
      </c>
      <c r="AV128" s="26">
        <f t="shared" si="13"/>
        <v>0</v>
      </c>
      <c r="AW128" s="26">
        <f t="shared" si="14"/>
        <v>0</v>
      </c>
      <c r="AX128" s="13">
        <f t="shared" si="17"/>
        <v>0</v>
      </c>
    </row>
    <row r="129" spans="1:50" ht="15">
      <c r="A129" s="23" t="s">
        <v>485</v>
      </c>
      <c r="B129" s="23" t="s">
        <v>110</v>
      </c>
      <c r="C129" s="24"/>
      <c r="E129" s="26"/>
      <c r="I129" s="26"/>
      <c r="K129" s="26"/>
      <c r="M129" s="26"/>
      <c r="O129" s="26"/>
      <c r="Q129" s="26"/>
      <c r="S129" s="26"/>
      <c r="U129" s="26"/>
      <c r="W129" s="26"/>
      <c r="Y129" s="26"/>
      <c r="AA129" s="27">
        <v>53</v>
      </c>
      <c r="AC129" s="27"/>
      <c r="AE129" s="26">
        <v>25</v>
      </c>
      <c r="AF129" s="25">
        <v>6</v>
      </c>
      <c r="AK129" s="27">
        <v>39</v>
      </c>
      <c r="AQ129" s="27"/>
      <c r="AS129" s="26">
        <f t="shared" si="12"/>
        <v>6</v>
      </c>
      <c r="AT129" s="26">
        <f t="shared" si="15"/>
        <v>6</v>
      </c>
      <c r="AU129" s="6">
        <f t="shared" si="16"/>
        <v>0</v>
      </c>
      <c r="AV129" s="26">
        <f t="shared" si="13"/>
        <v>0</v>
      </c>
      <c r="AW129" s="26">
        <f t="shared" si="14"/>
        <v>0</v>
      </c>
      <c r="AX129" s="13">
        <f t="shared" si="17"/>
        <v>0</v>
      </c>
    </row>
    <row r="130" spans="1:50" ht="15">
      <c r="A130" s="23" t="s">
        <v>483</v>
      </c>
      <c r="B130" s="23" t="s">
        <v>5</v>
      </c>
      <c r="C130" s="24"/>
      <c r="E130" s="26"/>
      <c r="G130" s="26"/>
      <c r="I130" s="26"/>
      <c r="K130" s="26"/>
      <c r="M130" s="26"/>
      <c r="O130" s="26"/>
      <c r="Q130" s="26"/>
      <c r="S130" s="26"/>
      <c r="U130" s="26"/>
      <c r="W130" s="26"/>
      <c r="Y130" s="26"/>
      <c r="AA130" s="27" t="s">
        <v>7</v>
      </c>
      <c r="AC130" s="27"/>
      <c r="AE130" s="27"/>
      <c r="AG130" s="27"/>
      <c r="AI130" s="27"/>
      <c r="AK130" s="27">
        <v>50</v>
      </c>
      <c r="AM130" s="27"/>
      <c r="AO130" s="27"/>
      <c r="AQ130" s="27"/>
      <c r="AS130" s="26">
        <f t="shared" si="12"/>
        <v>0</v>
      </c>
      <c r="AT130" s="26">
        <f aca="true" t="shared" si="18" ref="AT130:AT161">+F130+J130+X130+AB130+AF130+AL130</f>
        <v>0</v>
      </c>
      <c r="AU130" s="6">
        <f aca="true" t="shared" si="19" ref="AU130:AU161">+D130+H130+R130+Z130</f>
        <v>0</v>
      </c>
      <c r="AV130" s="26">
        <f t="shared" si="13"/>
        <v>0</v>
      </c>
      <c r="AW130" s="26">
        <f t="shared" si="14"/>
        <v>0</v>
      </c>
      <c r="AX130" s="13">
        <f aca="true" t="shared" si="20" ref="AX130:AX161">+V130</f>
        <v>0</v>
      </c>
    </row>
    <row r="131" spans="1:50" ht="15">
      <c r="A131" s="30" t="s">
        <v>154</v>
      </c>
      <c r="B131" s="22" t="s">
        <v>16</v>
      </c>
      <c r="E131" s="31">
        <v>67</v>
      </c>
      <c r="G131" s="27"/>
      <c r="I131" s="27"/>
      <c r="K131" s="27"/>
      <c r="M131" s="27"/>
      <c r="O131" s="27"/>
      <c r="Q131" s="27"/>
      <c r="S131" s="27"/>
      <c r="U131" s="27"/>
      <c r="W131" s="27"/>
      <c r="Y131" s="27"/>
      <c r="AA131" s="27"/>
      <c r="AC131" s="27"/>
      <c r="AE131" s="27"/>
      <c r="AG131" s="27"/>
      <c r="AI131" s="27"/>
      <c r="AK131" s="27"/>
      <c r="AM131" s="27"/>
      <c r="AO131" s="27"/>
      <c r="AQ131" s="27"/>
      <c r="AS131" s="26">
        <f aca="true" t="shared" si="21" ref="AS131:AS194">+D131+F131+H131+J131+L131+N131+P131+R131+T131+V131+Z131+X131+AB131+AD131+AF131+AH131+AJ131+AL131+AN131+AP131+AR131</f>
        <v>0</v>
      </c>
      <c r="AT131" s="26">
        <f t="shared" si="18"/>
        <v>0</v>
      </c>
      <c r="AU131" s="6">
        <f t="shared" si="19"/>
        <v>0</v>
      </c>
      <c r="AV131" s="26">
        <f aca="true" t="shared" si="22" ref="AV131:AV194">+P131+AJ131+AN131+AR131</f>
        <v>0</v>
      </c>
      <c r="AW131" s="26">
        <f aca="true" t="shared" si="23" ref="AW131:AW194">+L131+N131+T131+AH131+AP131</f>
        <v>0</v>
      </c>
      <c r="AX131" s="13">
        <f t="shared" si="20"/>
        <v>0</v>
      </c>
    </row>
    <row r="132" spans="1:50" ht="15">
      <c r="A132" s="33" t="s">
        <v>519</v>
      </c>
      <c r="B132" s="23" t="s">
        <v>110</v>
      </c>
      <c r="C132" s="24"/>
      <c r="E132" s="26"/>
      <c r="G132" s="26"/>
      <c r="I132" s="26"/>
      <c r="K132" s="26"/>
      <c r="M132" s="26"/>
      <c r="O132" s="26"/>
      <c r="Q132" s="26"/>
      <c r="S132" s="26"/>
      <c r="U132" s="26"/>
      <c r="W132" s="26"/>
      <c r="Y132" s="26"/>
      <c r="AE132" s="27">
        <v>39</v>
      </c>
      <c r="AG132" s="27"/>
      <c r="AI132" s="27"/>
      <c r="AK132" s="27"/>
      <c r="AM132" s="27"/>
      <c r="AO132" s="27"/>
      <c r="AQ132" s="27"/>
      <c r="AS132" s="26">
        <f t="shared" si="21"/>
        <v>0</v>
      </c>
      <c r="AT132" s="26">
        <f t="shared" si="18"/>
        <v>0</v>
      </c>
      <c r="AU132" s="6">
        <f t="shared" si="19"/>
        <v>0</v>
      </c>
      <c r="AV132" s="26">
        <f t="shared" si="22"/>
        <v>0</v>
      </c>
      <c r="AW132" s="26">
        <f t="shared" si="23"/>
        <v>0</v>
      </c>
      <c r="AX132" s="13">
        <f t="shared" si="20"/>
        <v>0</v>
      </c>
    </row>
    <row r="133" spans="1:50" ht="15">
      <c r="A133" s="23" t="s">
        <v>32</v>
      </c>
      <c r="B133" s="22" t="s">
        <v>3</v>
      </c>
      <c r="C133" s="28">
        <v>16</v>
      </c>
      <c r="D133" s="5">
        <v>15</v>
      </c>
      <c r="E133" s="28">
        <v>13</v>
      </c>
      <c r="F133" s="5">
        <v>20</v>
      </c>
      <c r="G133" s="26">
        <v>21</v>
      </c>
      <c r="H133" s="5">
        <v>10</v>
      </c>
      <c r="I133" s="26">
        <v>24</v>
      </c>
      <c r="J133" s="5">
        <v>7</v>
      </c>
      <c r="K133" s="28">
        <v>6</v>
      </c>
      <c r="L133" s="5">
        <v>40</v>
      </c>
      <c r="M133" s="28">
        <v>17</v>
      </c>
      <c r="N133" s="5">
        <v>14</v>
      </c>
      <c r="O133" s="26">
        <v>19</v>
      </c>
      <c r="P133" s="5">
        <v>12</v>
      </c>
      <c r="Q133" s="26">
        <v>26</v>
      </c>
      <c r="R133" s="5">
        <v>5</v>
      </c>
      <c r="S133" s="26">
        <v>9</v>
      </c>
      <c r="T133" s="15">
        <v>29</v>
      </c>
      <c r="U133" s="27" t="s">
        <v>7</v>
      </c>
      <c r="W133" s="31" t="s">
        <v>7</v>
      </c>
      <c r="Y133" s="26">
        <v>14</v>
      </c>
      <c r="Z133" s="18">
        <v>18</v>
      </c>
      <c r="AA133" s="27">
        <v>32</v>
      </c>
      <c r="AC133" s="27"/>
      <c r="AE133" s="27"/>
      <c r="AG133" s="26">
        <v>2</v>
      </c>
      <c r="AH133" s="25">
        <v>80</v>
      </c>
      <c r="AI133" s="27" t="s">
        <v>333</v>
      </c>
      <c r="AK133" s="27"/>
      <c r="AM133" s="26">
        <v>2</v>
      </c>
      <c r="AN133" s="25">
        <v>80</v>
      </c>
      <c r="AO133" s="27"/>
      <c r="AQ133" s="27"/>
      <c r="AS133" s="26">
        <f t="shared" si="21"/>
        <v>330</v>
      </c>
      <c r="AT133" s="26">
        <f t="shared" si="18"/>
        <v>27</v>
      </c>
      <c r="AU133" s="6">
        <f t="shared" si="19"/>
        <v>48</v>
      </c>
      <c r="AV133" s="26">
        <f t="shared" si="22"/>
        <v>92</v>
      </c>
      <c r="AW133" s="26">
        <f t="shared" si="23"/>
        <v>163</v>
      </c>
      <c r="AX133" s="13">
        <f t="shared" si="20"/>
        <v>0</v>
      </c>
    </row>
    <row r="134" spans="1:50" ht="15">
      <c r="A134" s="30" t="s">
        <v>87</v>
      </c>
      <c r="B134" s="22" t="s">
        <v>4</v>
      </c>
      <c r="C134" s="31" t="s">
        <v>7</v>
      </c>
      <c r="E134" s="24"/>
      <c r="K134" s="26"/>
      <c r="M134" s="26"/>
      <c r="O134" s="26"/>
      <c r="Q134" s="26"/>
      <c r="S134" s="26"/>
      <c r="U134" s="26"/>
      <c r="W134" s="26"/>
      <c r="Y134" s="26"/>
      <c r="AS134" s="26">
        <f t="shared" si="21"/>
        <v>0</v>
      </c>
      <c r="AT134" s="26">
        <f t="shared" si="18"/>
        <v>0</v>
      </c>
      <c r="AU134" s="6">
        <f t="shared" si="19"/>
        <v>0</v>
      </c>
      <c r="AV134" s="26">
        <f t="shared" si="22"/>
        <v>0</v>
      </c>
      <c r="AW134" s="26">
        <f t="shared" si="23"/>
        <v>0</v>
      </c>
      <c r="AX134" s="13">
        <f t="shared" si="20"/>
        <v>0</v>
      </c>
    </row>
    <row r="135" spans="1:50" ht="15">
      <c r="A135" s="33" t="s">
        <v>450</v>
      </c>
      <c r="B135" s="33" t="s">
        <v>1</v>
      </c>
      <c r="C135" s="24"/>
      <c r="E135" s="26"/>
      <c r="G135" s="26"/>
      <c r="I135" s="26"/>
      <c r="K135" s="26"/>
      <c r="M135" s="26"/>
      <c r="O135" s="26"/>
      <c r="Q135" s="26"/>
      <c r="S135" s="27">
        <v>42</v>
      </c>
      <c r="U135" s="26">
        <v>27</v>
      </c>
      <c r="V135" s="15">
        <v>4</v>
      </c>
      <c r="W135" s="26"/>
      <c r="Y135" s="26"/>
      <c r="AS135" s="26">
        <f t="shared" si="21"/>
        <v>4</v>
      </c>
      <c r="AT135" s="26">
        <f t="shared" si="18"/>
        <v>0</v>
      </c>
      <c r="AU135" s="6">
        <f t="shared" si="19"/>
        <v>0</v>
      </c>
      <c r="AV135" s="26">
        <f t="shared" si="22"/>
        <v>0</v>
      </c>
      <c r="AW135" s="26">
        <f t="shared" si="23"/>
        <v>0</v>
      </c>
      <c r="AX135" s="13">
        <f t="shared" si="20"/>
        <v>4</v>
      </c>
    </row>
    <row r="136" spans="1:50" ht="15">
      <c r="A136" s="23" t="s">
        <v>135</v>
      </c>
      <c r="B136" s="22" t="s">
        <v>13</v>
      </c>
      <c r="E136" s="31">
        <v>46</v>
      </c>
      <c r="G136" s="26"/>
      <c r="I136" s="27"/>
      <c r="K136" s="27"/>
      <c r="M136" s="27"/>
      <c r="O136" s="27"/>
      <c r="Q136" s="27"/>
      <c r="S136" s="27"/>
      <c r="U136" s="27"/>
      <c r="W136" s="26">
        <v>25</v>
      </c>
      <c r="X136" s="20">
        <v>6</v>
      </c>
      <c r="Y136" s="27"/>
      <c r="AA136" s="27">
        <v>31</v>
      </c>
      <c r="AC136" s="27"/>
      <c r="AE136" s="26">
        <v>17</v>
      </c>
      <c r="AF136" s="25">
        <v>14</v>
      </c>
      <c r="AK136" s="26">
        <v>12</v>
      </c>
      <c r="AL136" s="25">
        <v>22</v>
      </c>
      <c r="AS136" s="26">
        <f t="shared" si="21"/>
        <v>42</v>
      </c>
      <c r="AT136" s="26">
        <f t="shared" si="18"/>
        <v>42</v>
      </c>
      <c r="AU136" s="6">
        <f t="shared" si="19"/>
        <v>0</v>
      </c>
      <c r="AV136" s="26">
        <f t="shared" si="22"/>
        <v>0</v>
      </c>
      <c r="AW136" s="26">
        <f t="shared" si="23"/>
        <v>0</v>
      </c>
      <c r="AX136" s="13">
        <f t="shared" si="20"/>
        <v>0</v>
      </c>
    </row>
    <row r="137" spans="1:50" ht="15">
      <c r="A137" s="23" t="s">
        <v>146</v>
      </c>
      <c r="B137" s="22" t="s">
        <v>112</v>
      </c>
      <c r="E137" s="31">
        <v>63</v>
      </c>
      <c r="G137" s="26"/>
      <c r="I137" s="27"/>
      <c r="K137" s="27"/>
      <c r="M137" s="27"/>
      <c r="O137" s="27"/>
      <c r="Q137" s="27"/>
      <c r="S137" s="27"/>
      <c r="U137" s="27"/>
      <c r="W137" s="31">
        <v>37</v>
      </c>
      <c r="Y137" s="27"/>
      <c r="AA137" s="27">
        <v>49</v>
      </c>
      <c r="AC137" s="27"/>
      <c r="AE137" s="27" t="s">
        <v>7</v>
      </c>
      <c r="AG137" s="27"/>
      <c r="AI137" s="27"/>
      <c r="AK137" s="27">
        <v>48</v>
      </c>
      <c r="AM137" s="27"/>
      <c r="AO137" s="27"/>
      <c r="AQ137" s="27"/>
      <c r="AS137" s="26">
        <f t="shared" si="21"/>
        <v>0</v>
      </c>
      <c r="AT137" s="26">
        <f t="shared" si="18"/>
        <v>0</v>
      </c>
      <c r="AU137" s="6">
        <f t="shared" si="19"/>
        <v>0</v>
      </c>
      <c r="AV137" s="26">
        <f t="shared" si="22"/>
        <v>0</v>
      </c>
      <c r="AW137" s="26">
        <f t="shared" si="23"/>
        <v>0</v>
      </c>
      <c r="AX137" s="13">
        <f t="shared" si="20"/>
        <v>0</v>
      </c>
    </row>
    <row r="138" spans="1:50" ht="15">
      <c r="A138" s="23" t="s">
        <v>134</v>
      </c>
      <c r="B138" s="22" t="s">
        <v>9</v>
      </c>
      <c r="C138" s="26"/>
      <c r="E138" s="31">
        <v>31</v>
      </c>
      <c r="I138" s="31">
        <v>47</v>
      </c>
      <c r="K138" s="31"/>
      <c r="M138" s="31"/>
      <c r="O138" s="31"/>
      <c r="Q138" s="31"/>
      <c r="S138" s="31"/>
      <c r="U138" s="31"/>
      <c r="W138" s="31" t="s">
        <v>7</v>
      </c>
      <c r="Y138" s="31"/>
      <c r="AA138" s="27">
        <v>40</v>
      </c>
      <c r="AC138" s="27"/>
      <c r="AE138" s="27" t="s">
        <v>7</v>
      </c>
      <c r="AG138" s="27"/>
      <c r="AI138" s="27"/>
      <c r="AK138" s="27" t="s">
        <v>250</v>
      </c>
      <c r="AM138" s="27"/>
      <c r="AO138" s="27"/>
      <c r="AQ138" s="27"/>
      <c r="AS138" s="26">
        <f t="shared" si="21"/>
        <v>0</v>
      </c>
      <c r="AT138" s="26">
        <f t="shared" si="18"/>
        <v>0</v>
      </c>
      <c r="AU138" s="6">
        <f t="shared" si="19"/>
        <v>0</v>
      </c>
      <c r="AV138" s="26">
        <f t="shared" si="22"/>
        <v>0</v>
      </c>
      <c r="AW138" s="26">
        <f t="shared" si="23"/>
        <v>0</v>
      </c>
      <c r="AX138" s="13">
        <f t="shared" si="20"/>
        <v>0</v>
      </c>
    </row>
    <row r="139" spans="1:50" ht="15">
      <c r="A139" s="23" t="s">
        <v>28</v>
      </c>
      <c r="B139" s="22" t="s">
        <v>3</v>
      </c>
      <c r="C139" s="28">
        <v>21</v>
      </c>
      <c r="D139" s="5">
        <v>10</v>
      </c>
      <c r="E139" s="28">
        <v>11</v>
      </c>
      <c r="F139" s="5">
        <v>24</v>
      </c>
      <c r="G139" s="26">
        <v>16</v>
      </c>
      <c r="H139" s="5">
        <v>15</v>
      </c>
      <c r="I139" s="26">
        <v>1</v>
      </c>
      <c r="J139" s="5">
        <v>100</v>
      </c>
      <c r="K139" s="26"/>
      <c r="M139" s="26"/>
      <c r="O139" s="26"/>
      <c r="Q139" s="26">
        <v>23</v>
      </c>
      <c r="R139" s="5">
        <v>8</v>
      </c>
      <c r="S139" s="26"/>
      <c r="U139" s="26"/>
      <c r="W139" s="26">
        <v>4</v>
      </c>
      <c r="X139" s="20">
        <v>50</v>
      </c>
      <c r="Y139" s="26">
        <v>17</v>
      </c>
      <c r="Z139" s="18">
        <v>14</v>
      </c>
      <c r="AA139" s="26" t="s">
        <v>19</v>
      </c>
      <c r="AC139" s="26">
        <v>1</v>
      </c>
      <c r="AD139" s="25">
        <v>100</v>
      </c>
      <c r="AE139" s="26">
        <v>5</v>
      </c>
      <c r="AF139" s="25">
        <v>45</v>
      </c>
      <c r="AK139" s="26">
        <v>7</v>
      </c>
      <c r="AL139" s="25">
        <v>36</v>
      </c>
      <c r="AS139" s="26">
        <f t="shared" si="21"/>
        <v>402</v>
      </c>
      <c r="AT139" s="26">
        <f t="shared" si="18"/>
        <v>255</v>
      </c>
      <c r="AU139" s="6">
        <f t="shared" si="19"/>
        <v>47</v>
      </c>
      <c r="AV139" s="26">
        <f t="shared" si="22"/>
        <v>0</v>
      </c>
      <c r="AW139" s="26">
        <f t="shared" si="23"/>
        <v>0</v>
      </c>
      <c r="AX139" s="13">
        <f t="shared" si="20"/>
        <v>0</v>
      </c>
    </row>
    <row r="140" spans="1:50" ht="15">
      <c r="A140" s="23" t="s">
        <v>23</v>
      </c>
      <c r="B140" s="22" t="s">
        <v>18</v>
      </c>
      <c r="C140" s="28">
        <v>4</v>
      </c>
      <c r="D140" s="5">
        <v>50</v>
      </c>
      <c r="E140" s="28">
        <v>3</v>
      </c>
      <c r="F140" s="5">
        <v>60</v>
      </c>
      <c r="G140" s="26">
        <v>10</v>
      </c>
      <c r="H140" s="5">
        <v>26</v>
      </c>
      <c r="I140" s="26">
        <v>3</v>
      </c>
      <c r="J140" s="5">
        <v>60</v>
      </c>
      <c r="K140" s="26"/>
      <c r="M140" s="26"/>
      <c r="O140" s="26"/>
      <c r="Q140" s="26">
        <v>2</v>
      </c>
      <c r="R140" s="5">
        <v>80</v>
      </c>
      <c r="S140" s="26"/>
      <c r="U140" s="26"/>
      <c r="W140" s="26">
        <v>2</v>
      </c>
      <c r="X140" s="20">
        <v>80</v>
      </c>
      <c r="Y140" s="26">
        <v>11</v>
      </c>
      <c r="Z140" s="18">
        <v>24</v>
      </c>
      <c r="AA140" s="26">
        <v>4</v>
      </c>
      <c r="AB140" s="25">
        <v>50</v>
      </c>
      <c r="AE140" s="26">
        <v>4</v>
      </c>
      <c r="AF140" s="25">
        <v>50</v>
      </c>
      <c r="AK140" s="26">
        <v>1</v>
      </c>
      <c r="AL140" s="25">
        <v>100</v>
      </c>
      <c r="AS140" s="26">
        <f t="shared" si="21"/>
        <v>580</v>
      </c>
      <c r="AT140" s="26">
        <f t="shared" si="18"/>
        <v>400</v>
      </c>
      <c r="AU140" s="6">
        <f t="shared" si="19"/>
        <v>180</v>
      </c>
      <c r="AV140" s="26">
        <f t="shared" si="22"/>
        <v>0</v>
      </c>
      <c r="AW140" s="26">
        <f t="shared" si="23"/>
        <v>0</v>
      </c>
      <c r="AX140" s="13">
        <f t="shared" si="20"/>
        <v>0</v>
      </c>
    </row>
    <row r="141" spans="1:50" ht="15">
      <c r="A141" s="23" t="s">
        <v>52</v>
      </c>
      <c r="B141" s="22" t="s">
        <v>9</v>
      </c>
      <c r="C141" s="31" t="s">
        <v>7</v>
      </c>
      <c r="E141" s="26"/>
      <c r="G141" s="31" t="s">
        <v>7</v>
      </c>
      <c r="O141" s="31">
        <v>35</v>
      </c>
      <c r="Q141" s="26">
        <v>24</v>
      </c>
      <c r="R141" s="5">
        <v>7</v>
      </c>
      <c r="S141" s="26"/>
      <c r="U141" s="27" t="s">
        <v>7</v>
      </c>
      <c r="W141" s="27"/>
      <c r="Y141" s="27">
        <v>50</v>
      </c>
      <c r="AA141" s="27" t="s">
        <v>354</v>
      </c>
      <c r="AC141" s="27"/>
      <c r="AE141" s="27"/>
      <c r="AG141" s="27"/>
      <c r="AI141" s="27"/>
      <c r="AK141" s="27" t="s">
        <v>7</v>
      </c>
      <c r="AM141" s="27">
        <v>48</v>
      </c>
      <c r="AO141" s="27"/>
      <c r="AQ141" s="27"/>
      <c r="AS141" s="26">
        <f t="shared" si="21"/>
        <v>7</v>
      </c>
      <c r="AT141" s="26">
        <f t="shared" si="18"/>
        <v>0</v>
      </c>
      <c r="AU141" s="6">
        <f t="shared" si="19"/>
        <v>7</v>
      </c>
      <c r="AV141" s="26">
        <f t="shared" si="22"/>
        <v>0</v>
      </c>
      <c r="AW141" s="26">
        <f t="shared" si="23"/>
        <v>0</v>
      </c>
      <c r="AX141" s="13">
        <f t="shared" si="20"/>
        <v>0</v>
      </c>
    </row>
    <row r="142" spans="1:50" ht="15">
      <c r="A142" s="33" t="s">
        <v>476</v>
      </c>
      <c r="B142" s="33" t="s">
        <v>8</v>
      </c>
      <c r="C142" s="24"/>
      <c r="E142" s="26"/>
      <c r="I142" s="26"/>
      <c r="K142" s="26"/>
      <c r="M142" s="26"/>
      <c r="O142" s="26"/>
      <c r="Q142" s="26"/>
      <c r="S142" s="26"/>
      <c r="U142" s="26"/>
      <c r="W142" s="26">
        <v>24</v>
      </c>
      <c r="X142" s="20">
        <v>7</v>
      </c>
      <c r="Y142" s="26"/>
      <c r="AA142" s="27">
        <v>52</v>
      </c>
      <c r="AC142" s="27"/>
      <c r="AE142" s="27"/>
      <c r="AG142" s="27"/>
      <c r="AI142" s="27"/>
      <c r="AK142" s="26">
        <v>22</v>
      </c>
      <c r="AL142" s="25">
        <v>9</v>
      </c>
      <c r="AM142" s="27"/>
      <c r="AO142" s="27"/>
      <c r="AS142" s="26">
        <f t="shared" si="21"/>
        <v>16</v>
      </c>
      <c r="AT142" s="26">
        <f t="shared" si="18"/>
        <v>16</v>
      </c>
      <c r="AU142" s="6">
        <f t="shared" si="19"/>
        <v>0</v>
      </c>
      <c r="AV142" s="26">
        <f t="shared" si="22"/>
        <v>0</v>
      </c>
      <c r="AW142" s="26">
        <f t="shared" si="23"/>
        <v>0</v>
      </c>
      <c r="AX142" s="13">
        <f t="shared" si="20"/>
        <v>0</v>
      </c>
    </row>
    <row r="143" spans="1:50" ht="15">
      <c r="A143" s="23" t="s">
        <v>21</v>
      </c>
      <c r="B143" s="22" t="s">
        <v>13</v>
      </c>
      <c r="C143" s="28">
        <v>1</v>
      </c>
      <c r="D143" s="5">
        <v>100</v>
      </c>
      <c r="E143" s="24"/>
      <c r="G143" s="26">
        <v>2</v>
      </c>
      <c r="H143" s="5">
        <v>80</v>
      </c>
      <c r="I143" s="26"/>
      <c r="K143" s="31">
        <v>34</v>
      </c>
      <c r="M143" s="28">
        <v>11</v>
      </c>
      <c r="N143" s="5">
        <v>24</v>
      </c>
      <c r="O143" s="26">
        <v>13</v>
      </c>
      <c r="P143" s="5">
        <v>20</v>
      </c>
      <c r="Q143" s="26">
        <v>10</v>
      </c>
      <c r="R143" s="5">
        <v>26</v>
      </c>
      <c r="S143" s="26"/>
      <c r="U143" s="26"/>
      <c r="W143" s="26"/>
      <c r="Y143" s="26">
        <v>9</v>
      </c>
      <c r="Z143" s="18">
        <v>29</v>
      </c>
      <c r="AC143" s="26">
        <v>9</v>
      </c>
      <c r="AD143" s="25">
        <v>15</v>
      </c>
      <c r="AG143" s="26">
        <v>17</v>
      </c>
      <c r="AH143" s="25">
        <v>14</v>
      </c>
      <c r="AI143" s="27" t="s">
        <v>333</v>
      </c>
      <c r="AK143" s="27"/>
      <c r="AM143" s="26">
        <v>11</v>
      </c>
      <c r="AN143" s="25">
        <v>24</v>
      </c>
      <c r="AO143" s="27"/>
      <c r="AQ143" s="27"/>
      <c r="AS143" s="26">
        <f t="shared" si="21"/>
        <v>332</v>
      </c>
      <c r="AT143" s="6">
        <f t="shared" si="18"/>
        <v>0</v>
      </c>
      <c r="AU143" s="6">
        <f t="shared" si="19"/>
        <v>235</v>
      </c>
      <c r="AV143" s="26">
        <f t="shared" si="22"/>
        <v>44</v>
      </c>
      <c r="AW143" s="26">
        <f t="shared" si="23"/>
        <v>38</v>
      </c>
      <c r="AX143" s="13">
        <f t="shared" si="20"/>
        <v>0</v>
      </c>
    </row>
    <row r="144" spans="1:50" ht="15">
      <c r="A144" s="33" t="s">
        <v>387</v>
      </c>
      <c r="B144" s="33" t="s">
        <v>10</v>
      </c>
      <c r="E144" s="26"/>
      <c r="I144" s="26"/>
      <c r="K144" s="31">
        <v>32</v>
      </c>
      <c r="M144" s="31" t="s">
        <v>331</v>
      </c>
      <c r="O144" s="31" t="s">
        <v>331</v>
      </c>
      <c r="Q144" s="31"/>
      <c r="S144" s="31"/>
      <c r="U144" s="31"/>
      <c r="W144" s="31"/>
      <c r="Y144" s="31"/>
      <c r="AA144" s="31"/>
      <c r="AC144" s="31"/>
      <c r="AE144" s="31"/>
      <c r="AG144" s="31"/>
      <c r="AI144" s="31"/>
      <c r="AK144" s="31"/>
      <c r="AM144" s="31">
        <v>27</v>
      </c>
      <c r="AN144" s="25">
        <v>4</v>
      </c>
      <c r="AO144" s="31"/>
      <c r="AQ144" s="31"/>
      <c r="AS144" s="26">
        <f t="shared" si="21"/>
        <v>4</v>
      </c>
      <c r="AT144" s="6">
        <f t="shared" si="18"/>
        <v>0</v>
      </c>
      <c r="AU144" s="6">
        <f t="shared" si="19"/>
        <v>0</v>
      </c>
      <c r="AV144" s="26">
        <f t="shared" si="22"/>
        <v>4</v>
      </c>
      <c r="AW144" s="26">
        <f t="shared" si="23"/>
        <v>0</v>
      </c>
      <c r="AX144" s="13">
        <f t="shared" si="20"/>
        <v>0</v>
      </c>
    </row>
    <row r="145" spans="1:50" ht="15">
      <c r="A145" s="33" t="s">
        <v>386</v>
      </c>
      <c r="B145" s="33" t="s">
        <v>1</v>
      </c>
      <c r="C145" s="24"/>
      <c r="E145" s="26"/>
      <c r="K145" s="31">
        <v>31</v>
      </c>
      <c r="M145" s="28">
        <v>23</v>
      </c>
      <c r="N145" s="5">
        <v>8</v>
      </c>
      <c r="O145" s="28"/>
      <c r="Q145" s="28"/>
      <c r="S145" s="27">
        <v>32</v>
      </c>
      <c r="U145" s="27" t="s">
        <v>470</v>
      </c>
      <c r="W145" s="27"/>
      <c r="Y145" s="27"/>
      <c r="AA145" s="27"/>
      <c r="AC145" s="27"/>
      <c r="AE145" s="27"/>
      <c r="AG145" s="26">
        <v>20</v>
      </c>
      <c r="AH145" s="25">
        <v>11</v>
      </c>
      <c r="AM145" s="26" t="s">
        <v>333</v>
      </c>
      <c r="AS145" s="26">
        <f t="shared" si="21"/>
        <v>19</v>
      </c>
      <c r="AT145" s="6">
        <f t="shared" si="18"/>
        <v>0</v>
      </c>
      <c r="AU145" s="6">
        <f t="shared" si="19"/>
        <v>0</v>
      </c>
      <c r="AV145" s="26">
        <f t="shared" si="22"/>
        <v>0</v>
      </c>
      <c r="AW145" s="26">
        <f t="shared" si="23"/>
        <v>19</v>
      </c>
      <c r="AX145" s="13">
        <f t="shared" si="20"/>
        <v>0</v>
      </c>
    </row>
    <row r="146" spans="1:50" ht="15">
      <c r="A146" s="23" t="s">
        <v>61</v>
      </c>
      <c r="B146" s="22" t="s">
        <v>12</v>
      </c>
      <c r="C146" s="31">
        <v>41</v>
      </c>
      <c r="E146" s="26"/>
      <c r="G146" s="31">
        <v>46</v>
      </c>
      <c r="I146" s="26"/>
      <c r="K146" s="26"/>
      <c r="M146" s="26"/>
      <c r="O146" s="26"/>
      <c r="Q146" s="27">
        <v>46</v>
      </c>
      <c r="S146" s="27"/>
      <c r="U146" s="27"/>
      <c r="W146" s="27"/>
      <c r="Y146" s="27" t="s">
        <v>7</v>
      </c>
      <c r="AA146" s="27"/>
      <c r="AC146" s="27"/>
      <c r="AE146" s="27"/>
      <c r="AG146" s="27"/>
      <c r="AI146" s="27"/>
      <c r="AK146" s="27"/>
      <c r="AM146" s="27"/>
      <c r="AO146" s="27"/>
      <c r="AQ146" s="27"/>
      <c r="AS146" s="26">
        <f t="shared" si="21"/>
        <v>0</v>
      </c>
      <c r="AT146" s="6">
        <f t="shared" si="18"/>
        <v>0</v>
      </c>
      <c r="AU146" s="6">
        <f t="shared" si="19"/>
        <v>0</v>
      </c>
      <c r="AV146" s="26">
        <f t="shared" si="22"/>
        <v>0</v>
      </c>
      <c r="AW146" s="26">
        <f t="shared" si="23"/>
        <v>0</v>
      </c>
      <c r="AX146" s="13">
        <f t="shared" si="20"/>
        <v>0</v>
      </c>
    </row>
    <row r="147" spans="1:50" ht="15">
      <c r="A147" s="23" t="s">
        <v>26</v>
      </c>
      <c r="B147" s="22" t="s">
        <v>13</v>
      </c>
      <c r="C147" s="28">
        <v>5</v>
      </c>
      <c r="D147" s="5">
        <v>45</v>
      </c>
      <c r="E147" s="28">
        <v>2</v>
      </c>
      <c r="F147" s="5">
        <v>80</v>
      </c>
      <c r="G147" s="26">
        <v>9</v>
      </c>
      <c r="H147" s="5">
        <v>29</v>
      </c>
      <c r="I147" s="26">
        <v>2</v>
      </c>
      <c r="J147" s="5">
        <v>80</v>
      </c>
      <c r="K147" s="28">
        <v>1</v>
      </c>
      <c r="L147" s="5">
        <v>100</v>
      </c>
      <c r="M147" s="28">
        <v>1</v>
      </c>
      <c r="N147" s="5">
        <v>100</v>
      </c>
      <c r="O147" s="26">
        <v>2</v>
      </c>
      <c r="P147" s="5">
        <v>80</v>
      </c>
      <c r="Q147" s="26">
        <v>19</v>
      </c>
      <c r="R147" s="5">
        <v>12</v>
      </c>
      <c r="S147" s="26">
        <v>24</v>
      </c>
      <c r="T147" s="15">
        <v>7</v>
      </c>
      <c r="U147" s="26">
        <v>5</v>
      </c>
      <c r="V147" s="15">
        <v>45</v>
      </c>
      <c r="W147" s="31" t="s">
        <v>7</v>
      </c>
      <c r="Y147" s="26">
        <v>2</v>
      </c>
      <c r="Z147" s="18">
        <v>80</v>
      </c>
      <c r="AA147" s="26">
        <v>2</v>
      </c>
      <c r="AB147" s="25">
        <v>80</v>
      </c>
      <c r="AC147" s="26">
        <v>9</v>
      </c>
      <c r="AD147" s="25">
        <v>15</v>
      </c>
      <c r="AE147" s="26">
        <v>2</v>
      </c>
      <c r="AF147" s="25">
        <v>80</v>
      </c>
      <c r="AG147" s="26">
        <v>4</v>
      </c>
      <c r="AH147" s="25">
        <v>50</v>
      </c>
      <c r="AI147" s="26">
        <v>6</v>
      </c>
      <c r="AJ147" s="25">
        <v>40</v>
      </c>
      <c r="AK147" s="26">
        <v>1</v>
      </c>
      <c r="AL147" s="25">
        <v>100</v>
      </c>
      <c r="AM147" s="26">
        <v>9</v>
      </c>
      <c r="AN147" s="25">
        <v>29</v>
      </c>
      <c r="AS147" s="26">
        <f t="shared" si="21"/>
        <v>1052</v>
      </c>
      <c r="AT147" s="6">
        <f t="shared" si="18"/>
        <v>420</v>
      </c>
      <c r="AU147" s="6">
        <f t="shared" si="19"/>
        <v>166</v>
      </c>
      <c r="AV147" s="26">
        <f t="shared" si="22"/>
        <v>149</v>
      </c>
      <c r="AW147" s="26">
        <f t="shared" si="23"/>
        <v>257</v>
      </c>
      <c r="AX147" s="13">
        <f t="shared" si="20"/>
        <v>45</v>
      </c>
    </row>
    <row r="148" spans="1:50" ht="15">
      <c r="A148" s="23" t="s">
        <v>71</v>
      </c>
      <c r="B148" s="22" t="s">
        <v>13</v>
      </c>
      <c r="C148" s="31">
        <v>39</v>
      </c>
      <c r="E148" s="28">
        <v>4</v>
      </c>
      <c r="F148" s="5">
        <v>50</v>
      </c>
      <c r="G148" s="6" t="s">
        <v>19</v>
      </c>
      <c r="I148" s="26" t="s">
        <v>19</v>
      </c>
      <c r="K148" s="26"/>
      <c r="M148" s="26"/>
      <c r="O148" s="26"/>
      <c r="Q148" s="27">
        <v>57</v>
      </c>
      <c r="S148" s="27"/>
      <c r="U148" s="27"/>
      <c r="W148" s="26">
        <v>12</v>
      </c>
      <c r="X148" s="20">
        <v>22</v>
      </c>
      <c r="Y148" s="27"/>
      <c r="AA148" s="26">
        <v>15</v>
      </c>
      <c r="AB148" s="25">
        <v>16</v>
      </c>
      <c r="AC148" s="26">
        <v>9</v>
      </c>
      <c r="AD148" s="25">
        <v>15</v>
      </c>
      <c r="AE148" s="26" t="s">
        <v>19</v>
      </c>
      <c r="AK148" s="26" t="s">
        <v>19</v>
      </c>
      <c r="AS148" s="26">
        <f t="shared" si="21"/>
        <v>103</v>
      </c>
      <c r="AT148" s="6">
        <f t="shared" si="18"/>
        <v>88</v>
      </c>
      <c r="AU148" s="6">
        <f t="shared" si="19"/>
        <v>0</v>
      </c>
      <c r="AV148" s="26">
        <f t="shared" si="22"/>
        <v>0</v>
      </c>
      <c r="AW148" s="26">
        <f t="shared" si="23"/>
        <v>0</v>
      </c>
      <c r="AX148" s="13">
        <f t="shared" si="20"/>
        <v>0</v>
      </c>
    </row>
    <row r="149" spans="1:50" ht="15">
      <c r="A149" s="30" t="s">
        <v>432</v>
      </c>
      <c r="B149" s="33" t="s">
        <v>14</v>
      </c>
      <c r="C149" s="24"/>
      <c r="E149" s="26"/>
      <c r="I149" s="26"/>
      <c r="K149" s="26"/>
      <c r="M149" s="26"/>
      <c r="O149" s="26"/>
      <c r="Q149" s="27">
        <v>53</v>
      </c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24" t="s">
        <v>333</v>
      </c>
      <c r="AO149" s="27"/>
      <c r="AQ149" s="27"/>
      <c r="AS149" s="26">
        <f t="shared" si="21"/>
        <v>0</v>
      </c>
      <c r="AT149" s="6">
        <f t="shared" si="18"/>
        <v>0</v>
      </c>
      <c r="AU149" s="6">
        <f t="shared" si="19"/>
        <v>0</v>
      </c>
      <c r="AV149" s="26">
        <f t="shared" si="22"/>
        <v>0</v>
      </c>
      <c r="AW149" s="26">
        <f t="shared" si="23"/>
        <v>0</v>
      </c>
      <c r="AX149" s="13">
        <f t="shared" si="20"/>
        <v>0</v>
      </c>
    </row>
    <row r="150" spans="1:50" ht="15">
      <c r="A150" s="33" t="s">
        <v>383</v>
      </c>
      <c r="B150" s="33" t="s">
        <v>1</v>
      </c>
      <c r="C150" s="24"/>
      <c r="E150" s="26"/>
      <c r="G150" s="26"/>
      <c r="I150" s="26"/>
      <c r="K150" s="28">
        <v>7</v>
      </c>
      <c r="L150" s="5">
        <v>36</v>
      </c>
      <c r="M150" s="28">
        <v>20</v>
      </c>
      <c r="N150" s="5">
        <v>11</v>
      </c>
      <c r="O150" s="26">
        <v>24</v>
      </c>
      <c r="P150" s="5">
        <v>7</v>
      </c>
      <c r="Q150" s="26"/>
      <c r="S150" s="27">
        <v>33</v>
      </c>
      <c r="U150" s="27"/>
      <c r="W150" s="27"/>
      <c r="Y150" s="27"/>
      <c r="AA150" s="27"/>
      <c r="AC150" s="27"/>
      <c r="AE150" s="27"/>
      <c r="AG150" s="26">
        <v>13</v>
      </c>
      <c r="AH150" s="25">
        <v>20</v>
      </c>
      <c r="AI150" s="26">
        <v>13</v>
      </c>
      <c r="AJ150" s="25">
        <v>20</v>
      </c>
      <c r="AM150" s="26">
        <v>20</v>
      </c>
      <c r="AN150" s="25">
        <v>11</v>
      </c>
      <c r="AS150" s="26">
        <f t="shared" si="21"/>
        <v>105</v>
      </c>
      <c r="AT150" s="6">
        <f t="shared" si="18"/>
        <v>0</v>
      </c>
      <c r="AU150" s="6">
        <f t="shared" si="19"/>
        <v>0</v>
      </c>
      <c r="AV150" s="26">
        <f t="shared" si="22"/>
        <v>38</v>
      </c>
      <c r="AW150" s="26">
        <f t="shared" si="23"/>
        <v>67</v>
      </c>
      <c r="AX150" s="13">
        <f t="shared" si="20"/>
        <v>0</v>
      </c>
    </row>
    <row r="151" spans="1:50" ht="15">
      <c r="A151" s="33" t="s">
        <v>325</v>
      </c>
      <c r="B151" s="22" t="s">
        <v>11</v>
      </c>
      <c r="E151" s="24"/>
      <c r="G151" s="31">
        <v>47</v>
      </c>
      <c r="I151" s="31" t="s">
        <v>7</v>
      </c>
      <c r="K151" s="28">
        <v>22</v>
      </c>
      <c r="L151" s="5">
        <v>9</v>
      </c>
      <c r="M151" s="28">
        <v>19</v>
      </c>
      <c r="N151" s="5">
        <v>12</v>
      </c>
      <c r="O151" s="26">
        <v>21</v>
      </c>
      <c r="P151" s="5">
        <v>10</v>
      </c>
      <c r="Q151" s="27">
        <v>52</v>
      </c>
      <c r="S151" s="26">
        <v>23</v>
      </c>
      <c r="T151" s="15">
        <v>8</v>
      </c>
      <c r="U151" s="26">
        <v>16</v>
      </c>
      <c r="V151" s="15">
        <v>15</v>
      </c>
      <c r="W151" s="26"/>
      <c r="Y151" s="26"/>
      <c r="AG151" s="27">
        <v>40</v>
      </c>
      <c r="AI151" s="26">
        <v>23</v>
      </c>
      <c r="AJ151" s="25">
        <v>8</v>
      </c>
      <c r="AK151" s="27">
        <v>55</v>
      </c>
      <c r="AM151" s="27">
        <v>19</v>
      </c>
      <c r="AN151" s="25">
        <v>12</v>
      </c>
      <c r="AQ151" s="27"/>
      <c r="AS151" s="26">
        <f t="shared" si="21"/>
        <v>74</v>
      </c>
      <c r="AT151" s="6">
        <f t="shared" si="18"/>
        <v>0</v>
      </c>
      <c r="AU151" s="6">
        <f t="shared" si="19"/>
        <v>0</v>
      </c>
      <c r="AV151" s="26">
        <f t="shared" si="22"/>
        <v>30</v>
      </c>
      <c r="AW151" s="26">
        <f t="shared" si="23"/>
        <v>29</v>
      </c>
      <c r="AX151" s="13">
        <f t="shared" si="20"/>
        <v>15</v>
      </c>
    </row>
    <row r="152" spans="1:50" ht="15">
      <c r="A152" s="30" t="s">
        <v>514</v>
      </c>
      <c r="B152" s="23" t="s">
        <v>8</v>
      </c>
      <c r="C152" s="24"/>
      <c r="G152" s="26"/>
      <c r="I152" s="26"/>
      <c r="K152" s="26"/>
      <c r="M152" s="26"/>
      <c r="O152" s="26"/>
      <c r="Q152" s="26"/>
      <c r="S152" s="26"/>
      <c r="U152" s="26"/>
      <c r="W152" s="26"/>
      <c r="Y152" s="26"/>
      <c r="AE152" s="27" t="s">
        <v>7</v>
      </c>
      <c r="AG152" s="27"/>
      <c r="AI152" s="27"/>
      <c r="AK152" s="27"/>
      <c r="AM152" s="27"/>
      <c r="AO152" s="27"/>
      <c r="AQ152" s="27"/>
      <c r="AS152" s="26">
        <f t="shared" si="21"/>
        <v>0</v>
      </c>
      <c r="AT152" s="6">
        <f t="shared" si="18"/>
        <v>0</v>
      </c>
      <c r="AU152" s="6">
        <f t="shared" si="19"/>
        <v>0</v>
      </c>
      <c r="AV152" s="26">
        <f t="shared" si="22"/>
        <v>0</v>
      </c>
      <c r="AW152" s="26">
        <f t="shared" si="23"/>
        <v>0</v>
      </c>
      <c r="AX152" s="13">
        <f t="shared" si="20"/>
        <v>0</v>
      </c>
    </row>
    <row r="153" spans="1:50" ht="15">
      <c r="A153" s="23" t="s">
        <v>133</v>
      </c>
      <c r="B153" s="22" t="s">
        <v>9</v>
      </c>
      <c r="C153" s="24"/>
      <c r="E153" s="31">
        <v>44</v>
      </c>
      <c r="G153" s="26"/>
      <c r="I153" s="26">
        <v>19</v>
      </c>
      <c r="J153" s="5">
        <v>12</v>
      </c>
      <c r="K153" s="26"/>
      <c r="M153" s="26"/>
      <c r="Q153" s="26"/>
      <c r="S153" s="26"/>
      <c r="U153" s="26"/>
      <c r="W153" s="31" t="s">
        <v>7</v>
      </c>
      <c r="Y153" s="26"/>
      <c r="AA153" s="26">
        <v>23</v>
      </c>
      <c r="AB153" s="25">
        <v>8</v>
      </c>
      <c r="AE153" s="27" t="s">
        <v>7</v>
      </c>
      <c r="AG153" s="27"/>
      <c r="AI153" s="27"/>
      <c r="AK153" s="27">
        <v>46</v>
      </c>
      <c r="AM153" s="27"/>
      <c r="AO153" s="27"/>
      <c r="AQ153" s="27"/>
      <c r="AS153" s="26">
        <f t="shared" si="21"/>
        <v>20</v>
      </c>
      <c r="AT153" s="6">
        <f t="shared" si="18"/>
        <v>20</v>
      </c>
      <c r="AU153" s="6">
        <f t="shared" si="19"/>
        <v>0</v>
      </c>
      <c r="AV153" s="26">
        <f t="shared" si="22"/>
        <v>0</v>
      </c>
      <c r="AW153" s="26">
        <f t="shared" si="23"/>
        <v>0</v>
      </c>
      <c r="AX153" s="13">
        <f t="shared" si="20"/>
        <v>0</v>
      </c>
    </row>
    <row r="154" spans="1:50" ht="15">
      <c r="A154" s="23" t="s">
        <v>152</v>
      </c>
      <c r="B154" s="22" t="s">
        <v>18</v>
      </c>
      <c r="C154" s="24"/>
      <c r="E154" s="31">
        <v>60</v>
      </c>
      <c r="G154" s="27"/>
      <c r="I154" s="27"/>
      <c r="K154" s="27"/>
      <c r="M154" s="27"/>
      <c r="O154" s="27"/>
      <c r="Q154" s="27"/>
      <c r="S154" s="27"/>
      <c r="U154" s="27"/>
      <c r="W154" s="27"/>
      <c r="Y154" s="27"/>
      <c r="AA154" s="27"/>
      <c r="AC154" s="27"/>
      <c r="AE154" s="27"/>
      <c r="AG154" s="27"/>
      <c r="AI154" s="27"/>
      <c r="AK154" s="27"/>
      <c r="AM154" s="27"/>
      <c r="AO154" s="27"/>
      <c r="AQ154" s="27"/>
      <c r="AS154" s="26">
        <f t="shared" si="21"/>
        <v>0</v>
      </c>
      <c r="AT154" s="6">
        <f t="shared" si="18"/>
        <v>0</v>
      </c>
      <c r="AU154" s="6">
        <f t="shared" si="19"/>
        <v>0</v>
      </c>
      <c r="AV154" s="26">
        <f t="shared" si="22"/>
        <v>0</v>
      </c>
      <c r="AW154" s="26">
        <f t="shared" si="23"/>
        <v>0</v>
      </c>
      <c r="AX154" s="13">
        <f t="shared" si="20"/>
        <v>0</v>
      </c>
    </row>
    <row r="155" spans="1:50" ht="15">
      <c r="A155" s="33" t="s">
        <v>366</v>
      </c>
      <c r="B155" s="33" t="s">
        <v>12</v>
      </c>
      <c r="E155" s="26"/>
      <c r="K155" s="31">
        <v>36</v>
      </c>
      <c r="M155" s="31">
        <v>31</v>
      </c>
      <c r="O155" s="26">
        <v>11</v>
      </c>
      <c r="P155" s="5">
        <v>24</v>
      </c>
      <c r="Q155" s="26"/>
      <c r="S155" s="27" t="s">
        <v>333</v>
      </c>
      <c r="U155" s="27"/>
      <c r="W155" s="27"/>
      <c r="Y155" s="27"/>
      <c r="AA155" s="27"/>
      <c r="AC155" s="27"/>
      <c r="AE155" s="27"/>
      <c r="AG155" s="26">
        <v>22</v>
      </c>
      <c r="AH155" s="25">
        <v>9</v>
      </c>
      <c r="AI155" s="27" t="s">
        <v>333</v>
      </c>
      <c r="AK155" s="27"/>
      <c r="AM155" s="26">
        <v>28</v>
      </c>
      <c r="AN155" s="25">
        <v>3</v>
      </c>
      <c r="AO155" s="27"/>
      <c r="AQ155" s="27"/>
      <c r="AS155" s="26">
        <f t="shared" si="21"/>
        <v>36</v>
      </c>
      <c r="AT155" s="6">
        <f t="shared" si="18"/>
        <v>0</v>
      </c>
      <c r="AU155" s="6">
        <f t="shared" si="19"/>
        <v>0</v>
      </c>
      <c r="AV155" s="26">
        <f t="shared" si="22"/>
        <v>27</v>
      </c>
      <c r="AW155" s="26">
        <f t="shared" si="23"/>
        <v>9</v>
      </c>
      <c r="AX155" s="13">
        <f t="shared" si="20"/>
        <v>0</v>
      </c>
    </row>
    <row r="156" spans="1:50" ht="15">
      <c r="A156" s="30" t="s">
        <v>516</v>
      </c>
      <c r="B156" s="23" t="s">
        <v>111</v>
      </c>
      <c r="I156" s="26"/>
      <c r="K156" s="26"/>
      <c r="M156" s="26"/>
      <c r="O156" s="26"/>
      <c r="Q156" s="26"/>
      <c r="S156" s="26"/>
      <c r="U156" s="26"/>
      <c r="W156" s="26"/>
      <c r="Y156" s="26"/>
      <c r="AE156" s="27">
        <v>35</v>
      </c>
      <c r="AG156" s="27"/>
      <c r="AI156" s="27"/>
      <c r="AK156" s="27"/>
      <c r="AM156" s="27"/>
      <c r="AO156" s="27"/>
      <c r="AQ156" s="27"/>
      <c r="AS156" s="26">
        <f t="shared" si="21"/>
        <v>0</v>
      </c>
      <c r="AT156" s="6">
        <f t="shared" si="18"/>
        <v>0</v>
      </c>
      <c r="AU156" s="6">
        <f t="shared" si="19"/>
        <v>0</v>
      </c>
      <c r="AV156" s="26">
        <f t="shared" si="22"/>
        <v>0</v>
      </c>
      <c r="AW156" s="26">
        <f t="shared" si="23"/>
        <v>0</v>
      </c>
      <c r="AX156" s="13">
        <f t="shared" si="20"/>
        <v>0</v>
      </c>
    </row>
    <row r="157" spans="1:50" ht="15">
      <c r="A157" s="23" t="s">
        <v>58</v>
      </c>
      <c r="B157" s="22" t="s">
        <v>5</v>
      </c>
      <c r="C157" s="31" t="s">
        <v>7</v>
      </c>
      <c r="E157" s="28">
        <v>17</v>
      </c>
      <c r="F157" s="5">
        <v>14</v>
      </c>
      <c r="G157" s="31" t="s">
        <v>7</v>
      </c>
      <c r="I157" s="31">
        <v>36</v>
      </c>
      <c r="K157" s="31"/>
      <c r="M157" s="31"/>
      <c r="O157" s="31"/>
      <c r="Q157" s="31"/>
      <c r="S157" s="31"/>
      <c r="U157" s="31"/>
      <c r="W157" s="21">
        <v>7</v>
      </c>
      <c r="X157" s="20">
        <v>36</v>
      </c>
      <c r="Y157" s="31"/>
      <c r="AA157" s="26">
        <v>16</v>
      </c>
      <c r="AB157" s="25">
        <v>15</v>
      </c>
      <c r="AE157" s="27" t="s">
        <v>7</v>
      </c>
      <c r="AG157" s="27"/>
      <c r="AI157" s="27"/>
      <c r="AK157" s="27">
        <v>51</v>
      </c>
      <c r="AM157" s="27"/>
      <c r="AO157" s="27"/>
      <c r="AQ157" s="27"/>
      <c r="AS157" s="26">
        <f t="shared" si="21"/>
        <v>65</v>
      </c>
      <c r="AT157" s="6">
        <f t="shared" si="18"/>
        <v>65</v>
      </c>
      <c r="AU157" s="6">
        <f t="shared" si="19"/>
        <v>0</v>
      </c>
      <c r="AV157" s="26">
        <f t="shared" si="22"/>
        <v>0</v>
      </c>
      <c r="AW157" s="26">
        <f t="shared" si="23"/>
        <v>0</v>
      </c>
      <c r="AX157" s="13">
        <f t="shared" si="20"/>
        <v>0</v>
      </c>
    </row>
    <row r="158" spans="1:50" ht="15">
      <c r="A158" s="22" t="s">
        <v>120</v>
      </c>
      <c r="B158" s="22" t="s">
        <v>5</v>
      </c>
      <c r="C158" s="24"/>
      <c r="E158" s="28">
        <v>1</v>
      </c>
      <c r="F158" s="5">
        <v>100</v>
      </c>
      <c r="G158" s="26" t="s">
        <v>19</v>
      </c>
      <c r="I158" s="31" t="s">
        <v>7</v>
      </c>
      <c r="K158" s="31"/>
      <c r="M158" s="31"/>
      <c r="O158" s="31"/>
      <c r="Q158" s="26">
        <v>12</v>
      </c>
      <c r="R158" s="5">
        <v>22</v>
      </c>
      <c r="S158" s="26"/>
      <c r="U158" s="26"/>
      <c r="W158" s="26">
        <v>1</v>
      </c>
      <c r="X158" s="20">
        <v>100</v>
      </c>
      <c r="Y158" s="26">
        <v>22</v>
      </c>
      <c r="Z158" s="18">
        <v>9</v>
      </c>
      <c r="AA158" s="26">
        <v>1</v>
      </c>
      <c r="AB158" s="25">
        <v>100</v>
      </c>
      <c r="AE158" s="26">
        <v>1</v>
      </c>
      <c r="AF158" s="25">
        <v>100</v>
      </c>
      <c r="AK158" s="26" t="s">
        <v>19</v>
      </c>
      <c r="AS158" s="26">
        <f t="shared" si="21"/>
        <v>431</v>
      </c>
      <c r="AT158" s="6">
        <f t="shared" si="18"/>
        <v>400</v>
      </c>
      <c r="AU158" s="6">
        <f t="shared" si="19"/>
        <v>31</v>
      </c>
      <c r="AV158" s="26">
        <f t="shared" si="22"/>
        <v>0</v>
      </c>
      <c r="AW158" s="26">
        <f t="shared" si="23"/>
        <v>0</v>
      </c>
      <c r="AX158" s="13">
        <f t="shared" si="20"/>
        <v>0</v>
      </c>
    </row>
    <row r="159" spans="1:50" ht="15">
      <c r="A159" s="33" t="s">
        <v>379</v>
      </c>
      <c r="B159" s="33" t="s">
        <v>8</v>
      </c>
      <c r="E159" s="26"/>
      <c r="K159" s="31">
        <v>48</v>
      </c>
      <c r="M159" s="31" t="s">
        <v>331</v>
      </c>
      <c r="O159" s="6">
        <v>26</v>
      </c>
      <c r="P159" s="5">
        <v>5</v>
      </c>
      <c r="S159" s="6">
        <v>20</v>
      </c>
      <c r="T159" s="15">
        <v>11</v>
      </c>
      <c r="W159" s="26"/>
      <c r="AG159" s="27">
        <v>50</v>
      </c>
      <c r="AI159" s="26">
        <v>25</v>
      </c>
      <c r="AJ159" s="25">
        <v>6</v>
      </c>
      <c r="AM159" s="27">
        <v>31</v>
      </c>
      <c r="AS159" s="26">
        <f t="shared" si="21"/>
        <v>22</v>
      </c>
      <c r="AT159" s="6">
        <f t="shared" si="18"/>
        <v>0</v>
      </c>
      <c r="AU159" s="6">
        <f t="shared" si="19"/>
        <v>0</v>
      </c>
      <c r="AV159" s="26">
        <f t="shared" si="22"/>
        <v>11</v>
      </c>
      <c r="AW159" s="26">
        <f t="shared" si="23"/>
        <v>11</v>
      </c>
      <c r="AX159" s="13">
        <f t="shared" si="20"/>
        <v>0</v>
      </c>
    </row>
    <row r="160" spans="1:50" ht="15">
      <c r="A160" s="23" t="s">
        <v>42</v>
      </c>
      <c r="B160" s="22" t="s">
        <v>11</v>
      </c>
      <c r="C160" s="28">
        <v>19</v>
      </c>
      <c r="D160" s="5">
        <v>12</v>
      </c>
      <c r="E160" s="31">
        <v>47</v>
      </c>
      <c r="G160" s="26">
        <v>18</v>
      </c>
      <c r="H160" s="5">
        <v>13</v>
      </c>
      <c r="I160" s="31">
        <v>33</v>
      </c>
      <c r="K160" s="31"/>
      <c r="M160" s="31"/>
      <c r="O160" s="31"/>
      <c r="Q160" s="27">
        <v>32</v>
      </c>
      <c r="S160" s="27"/>
      <c r="U160" s="27"/>
      <c r="W160" s="31">
        <v>43</v>
      </c>
      <c r="Y160" s="26">
        <v>15</v>
      </c>
      <c r="Z160" s="18">
        <v>16</v>
      </c>
      <c r="AA160" s="26">
        <v>28</v>
      </c>
      <c r="AE160" s="26">
        <v>8</v>
      </c>
      <c r="AF160" s="25">
        <v>32</v>
      </c>
      <c r="AK160" s="26" t="s">
        <v>19</v>
      </c>
      <c r="AS160" s="26">
        <f t="shared" si="21"/>
        <v>73</v>
      </c>
      <c r="AT160" s="6">
        <f t="shared" si="18"/>
        <v>32</v>
      </c>
      <c r="AU160" s="6">
        <f t="shared" si="19"/>
        <v>41</v>
      </c>
      <c r="AV160" s="26">
        <f t="shared" si="22"/>
        <v>0</v>
      </c>
      <c r="AW160" s="26">
        <f t="shared" si="23"/>
        <v>0</v>
      </c>
      <c r="AX160" s="13">
        <f t="shared" si="20"/>
        <v>0</v>
      </c>
    </row>
    <row r="161" spans="1:50" ht="15">
      <c r="A161" s="33" t="s">
        <v>368</v>
      </c>
      <c r="B161" s="33" t="s">
        <v>5</v>
      </c>
      <c r="K161" s="31">
        <v>33</v>
      </c>
      <c r="M161" s="31" t="s">
        <v>331</v>
      </c>
      <c r="O161" s="31" t="s">
        <v>331</v>
      </c>
      <c r="Q161" s="31"/>
      <c r="S161" s="27">
        <v>34</v>
      </c>
      <c r="U161" s="27"/>
      <c r="W161" s="27"/>
      <c r="Y161" s="27"/>
      <c r="AA161" s="27"/>
      <c r="AC161" s="27"/>
      <c r="AE161" s="27"/>
      <c r="AG161" s="26">
        <v>14</v>
      </c>
      <c r="AH161" s="25">
        <v>18</v>
      </c>
      <c r="AI161" s="26">
        <v>15</v>
      </c>
      <c r="AJ161" s="25">
        <v>16</v>
      </c>
      <c r="AS161" s="26">
        <f t="shared" si="21"/>
        <v>34</v>
      </c>
      <c r="AT161" s="6">
        <f t="shared" si="18"/>
        <v>0</v>
      </c>
      <c r="AU161" s="6">
        <f t="shared" si="19"/>
        <v>0</v>
      </c>
      <c r="AV161" s="26">
        <f t="shared" si="22"/>
        <v>16</v>
      </c>
      <c r="AW161" s="26">
        <f t="shared" si="23"/>
        <v>18</v>
      </c>
      <c r="AX161" s="13">
        <f t="shared" si="20"/>
        <v>0</v>
      </c>
    </row>
    <row r="162" spans="1:50" ht="15">
      <c r="A162" s="23" t="s">
        <v>145</v>
      </c>
      <c r="B162" s="22" t="s">
        <v>10</v>
      </c>
      <c r="C162" s="24"/>
      <c r="E162" s="31">
        <v>36</v>
      </c>
      <c r="K162" s="31">
        <v>34</v>
      </c>
      <c r="M162" s="28">
        <v>28</v>
      </c>
      <c r="N162" s="5">
        <v>3</v>
      </c>
      <c r="O162" s="6">
        <v>7</v>
      </c>
      <c r="P162" s="5">
        <v>36</v>
      </c>
      <c r="S162" s="6">
        <v>5</v>
      </c>
      <c r="T162" s="15">
        <v>45</v>
      </c>
      <c r="U162" s="6">
        <v>9</v>
      </c>
      <c r="V162" s="15">
        <v>29</v>
      </c>
      <c r="AG162" s="26">
        <v>19</v>
      </c>
      <c r="AH162" s="25">
        <v>12</v>
      </c>
      <c r="AI162" s="26">
        <v>14</v>
      </c>
      <c r="AJ162" s="25">
        <v>18</v>
      </c>
      <c r="AK162" s="27" t="s">
        <v>7</v>
      </c>
      <c r="AM162" s="26">
        <v>23</v>
      </c>
      <c r="AN162" s="25">
        <v>8</v>
      </c>
      <c r="AQ162" s="27"/>
      <c r="AS162" s="26">
        <f t="shared" si="21"/>
        <v>151</v>
      </c>
      <c r="AT162" s="6">
        <f aca="true" t="shared" si="24" ref="AT162:AT197">+F162+J162+X162+AB162+AF162+AL162</f>
        <v>0</v>
      </c>
      <c r="AU162" s="6">
        <f aca="true" t="shared" si="25" ref="AU162:AU197">+D162+H162+R162+Z162</f>
        <v>0</v>
      </c>
      <c r="AV162" s="26">
        <f t="shared" si="22"/>
        <v>62</v>
      </c>
      <c r="AW162" s="26">
        <f t="shared" si="23"/>
        <v>60</v>
      </c>
      <c r="AX162" s="13">
        <f aca="true" t="shared" si="26" ref="AX162:AX197">+V162</f>
        <v>29</v>
      </c>
    </row>
    <row r="163" spans="1:50" ht="15">
      <c r="A163" s="23" t="s">
        <v>62</v>
      </c>
      <c r="B163" s="22" t="s">
        <v>15</v>
      </c>
      <c r="C163" s="31">
        <v>37</v>
      </c>
      <c r="E163" s="31">
        <v>43</v>
      </c>
      <c r="G163" s="31" t="s">
        <v>7</v>
      </c>
      <c r="I163" s="31" t="s">
        <v>7</v>
      </c>
      <c r="K163" s="31"/>
      <c r="M163" s="31"/>
      <c r="O163" s="31"/>
      <c r="Q163" s="31"/>
      <c r="S163" s="31"/>
      <c r="U163" s="31"/>
      <c r="W163" s="31"/>
      <c r="Y163" s="31"/>
      <c r="AA163" s="31"/>
      <c r="AC163" s="31"/>
      <c r="AE163" s="31"/>
      <c r="AG163" s="27">
        <v>42</v>
      </c>
      <c r="AI163" s="26">
        <v>27</v>
      </c>
      <c r="AJ163" s="25">
        <v>4</v>
      </c>
      <c r="AK163" s="27" t="s">
        <v>7</v>
      </c>
      <c r="AM163" s="27">
        <v>41</v>
      </c>
      <c r="AQ163" s="27"/>
      <c r="AS163" s="26">
        <f t="shared" si="21"/>
        <v>4</v>
      </c>
      <c r="AT163" s="6">
        <f t="shared" si="24"/>
        <v>0</v>
      </c>
      <c r="AU163" s="6">
        <f t="shared" si="25"/>
        <v>0</v>
      </c>
      <c r="AV163" s="26">
        <f t="shared" si="22"/>
        <v>4</v>
      </c>
      <c r="AW163" s="26">
        <f t="shared" si="23"/>
        <v>0</v>
      </c>
      <c r="AX163" s="13">
        <f t="shared" si="26"/>
        <v>0</v>
      </c>
    </row>
    <row r="164" spans="1:50" ht="15">
      <c r="A164" s="23" t="s">
        <v>50</v>
      </c>
      <c r="B164" s="22" t="s">
        <v>5</v>
      </c>
      <c r="C164" s="31">
        <v>40</v>
      </c>
      <c r="K164" s="26"/>
      <c r="M164" s="26"/>
      <c r="O164" s="26"/>
      <c r="Q164" s="27">
        <v>43</v>
      </c>
      <c r="S164" s="27"/>
      <c r="U164" s="27"/>
      <c r="W164" s="27"/>
      <c r="Y164" s="27">
        <v>36</v>
      </c>
      <c r="AA164" s="27"/>
      <c r="AC164" s="27"/>
      <c r="AE164" s="27"/>
      <c r="AG164" s="27"/>
      <c r="AI164" s="27"/>
      <c r="AK164" s="27"/>
      <c r="AM164" s="27"/>
      <c r="AO164" s="27"/>
      <c r="AQ164" s="27"/>
      <c r="AS164" s="26">
        <f t="shared" si="21"/>
        <v>0</v>
      </c>
      <c r="AT164" s="6">
        <f t="shared" si="24"/>
        <v>0</v>
      </c>
      <c r="AU164" s="6">
        <f t="shared" si="25"/>
        <v>0</v>
      </c>
      <c r="AV164" s="26">
        <f t="shared" si="22"/>
        <v>0</v>
      </c>
      <c r="AW164" s="26">
        <f t="shared" si="23"/>
        <v>0</v>
      </c>
      <c r="AX164" s="13">
        <f t="shared" si="26"/>
        <v>0</v>
      </c>
    </row>
    <row r="165" spans="1:50" ht="15">
      <c r="A165" s="30" t="s">
        <v>563</v>
      </c>
      <c r="B165" s="23" t="s">
        <v>318</v>
      </c>
      <c r="C165" s="24"/>
      <c r="E165" s="26"/>
      <c r="G165" s="26"/>
      <c r="I165" s="26"/>
      <c r="K165" s="26"/>
      <c r="M165" s="26"/>
      <c r="O165" s="26"/>
      <c r="Q165" s="26"/>
      <c r="S165" s="26"/>
      <c r="U165" s="26"/>
      <c r="W165" s="26"/>
      <c r="Y165" s="26"/>
      <c r="AK165" s="27">
        <v>53</v>
      </c>
      <c r="AQ165" s="27"/>
      <c r="AS165" s="26">
        <f t="shared" si="21"/>
        <v>0</v>
      </c>
      <c r="AT165" s="26">
        <f t="shared" si="24"/>
        <v>0</v>
      </c>
      <c r="AU165" s="26">
        <f t="shared" si="25"/>
        <v>0</v>
      </c>
      <c r="AV165" s="26">
        <f t="shared" si="22"/>
        <v>0</v>
      </c>
      <c r="AW165" s="26">
        <f t="shared" si="23"/>
        <v>0</v>
      </c>
      <c r="AX165" s="29">
        <f t="shared" si="26"/>
        <v>0</v>
      </c>
    </row>
    <row r="166" spans="1:50" ht="15">
      <c r="A166" s="33" t="s">
        <v>326</v>
      </c>
      <c r="B166" s="22" t="s">
        <v>318</v>
      </c>
      <c r="E166" s="24"/>
      <c r="G166" s="31">
        <v>49</v>
      </c>
      <c r="I166" s="31">
        <v>49</v>
      </c>
      <c r="K166" s="31"/>
      <c r="M166" s="31"/>
      <c r="O166" s="31"/>
      <c r="Q166" s="31"/>
      <c r="S166" s="27">
        <v>49</v>
      </c>
      <c r="U166" s="27"/>
      <c r="W166" s="31" t="s">
        <v>7</v>
      </c>
      <c r="Y166" s="27" t="s">
        <v>250</v>
      </c>
      <c r="AA166" s="27" t="s">
        <v>7</v>
      </c>
      <c r="AC166" s="27"/>
      <c r="AE166" s="27">
        <v>38</v>
      </c>
      <c r="AG166" s="27"/>
      <c r="AI166" s="27"/>
      <c r="AK166" s="27" t="s">
        <v>7</v>
      </c>
      <c r="AM166" s="27"/>
      <c r="AO166" s="27"/>
      <c r="AQ166" s="27"/>
      <c r="AS166" s="26">
        <f t="shared" si="21"/>
        <v>0</v>
      </c>
      <c r="AT166" s="26">
        <f t="shared" si="24"/>
        <v>0</v>
      </c>
      <c r="AU166" s="26">
        <f t="shared" si="25"/>
        <v>0</v>
      </c>
      <c r="AV166" s="26">
        <f t="shared" si="22"/>
        <v>0</v>
      </c>
      <c r="AW166" s="26">
        <f t="shared" si="23"/>
        <v>0</v>
      </c>
      <c r="AX166" s="29">
        <f t="shared" si="26"/>
        <v>0</v>
      </c>
    </row>
    <row r="167" spans="1:50" ht="15">
      <c r="A167" s="33" t="s">
        <v>327</v>
      </c>
      <c r="B167" s="22" t="s">
        <v>318</v>
      </c>
      <c r="C167" s="24"/>
      <c r="E167" s="26"/>
      <c r="G167" s="31">
        <v>48</v>
      </c>
      <c r="I167" s="31">
        <v>52</v>
      </c>
      <c r="K167" s="31"/>
      <c r="M167" s="31"/>
      <c r="O167" s="31"/>
      <c r="Q167" s="31"/>
      <c r="S167" s="27">
        <v>48</v>
      </c>
      <c r="U167" s="27">
        <v>37</v>
      </c>
      <c r="W167" s="31" t="s">
        <v>7</v>
      </c>
      <c r="Y167" s="27">
        <v>53</v>
      </c>
      <c r="AA167" s="27" t="s">
        <v>7</v>
      </c>
      <c r="AC167" s="27"/>
      <c r="AE167" s="27">
        <v>37</v>
      </c>
      <c r="AG167" s="27"/>
      <c r="AI167" s="27"/>
      <c r="AK167" s="27" t="s">
        <v>7</v>
      </c>
      <c r="AM167" s="27">
        <v>52</v>
      </c>
      <c r="AO167" s="27"/>
      <c r="AQ167" s="27"/>
      <c r="AS167" s="26">
        <f t="shared" si="21"/>
        <v>0</v>
      </c>
      <c r="AT167" s="6">
        <f t="shared" si="24"/>
        <v>0</v>
      </c>
      <c r="AU167" s="6">
        <f t="shared" si="25"/>
        <v>0</v>
      </c>
      <c r="AV167" s="26">
        <f t="shared" si="22"/>
        <v>0</v>
      </c>
      <c r="AW167" s="26">
        <f t="shared" si="23"/>
        <v>0</v>
      </c>
      <c r="AX167" s="13">
        <f t="shared" si="26"/>
        <v>0</v>
      </c>
    </row>
    <row r="168" spans="1:50" ht="15">
      <c r="A168" s="33" t="s">
        <v>364</v>
      </c>
      <c r="B168" s="33" t="s">
        <v>9</v>
      </c>
      <c r="C168" s="24"/>
      <c r="K168" s="31">
        <v>45</v>
      </c>
      <c r="M168" s="31">
        <v>34</v>
      </c>
      <c r="O168" s="31">
        <v>38</v>
      </c>
      <c r="Q168" s="31"/>
      <c r="S168" s="31"/>
      <c r="U168" s="31"/>
      <c r="W168" s="31"/>
      <c r="Y168" s="31"/>
      <c r="AA168" s="31"/>
      <c r="AC168" s="31"/>
      <c r="AE168" s="31"/>
      <c r="AG168" s="27">
        <v>45</v>
      </c>
      <c r="AI168" s="27">
        <v>35</v>
      </c>
      <c r="AK168" s="27"/>
      <c r="AM168" s="27">
        <v>48</v>
      </c>
      <c r="AO168" s="27"/>
      <c r="AQ168" s="27"/>
      <c r="AS168" s="26">
        <f t="shared" si="21"/>
        <v>0</v>
      </c>
      <c r="AT168" s="6">
        <f t="shared" si="24"/>
        <v>0</v>
      </c>
      <c r="AU168" s="6">
        <f t="shared" si="25"/>
        <v>0</v>
      </c>
      <c r="AV168" s="26">
        <f t="shared" si="22"/>
        <v>0</v>
      </c>
      <c r="AW168" s="26">
        <f t="shared" si="23"/>
        <v>0</v>
      </c>
      <c r="AX168" s="13">
        <f t="shared" si="26"/>
        <v>0</v>
      </c>
    </row>
    <row r="169" spans="1:50" ht="15">
      <c r="A169" s="33" t="s">
        <v>328</v>
      </c>
      <c r="B169" s="22" t="s">
        <v>3</v>
      </c>
      <c r="C169" s="24"/>
      <c r="E169" s="26"/>
      <c r="G169" s="31">
        <v>37</v>
      </c>
      <c r="I169" s="31">
        <v>40</v>
      </c>
      <c r="K169" s="31"/>
      <c r="M169" s="31"/>
      <c r="O169" s="31"/>
      <c r="Q169" s="27">
        <v>54</v>
      </c>
      <c r="S169" s="27"/>
      <c r="U169" s="27"/>
      <c r="W169" s="27"/>
      <c r="Y169" s="27">
        <v>39</v>
      </c>
      <c r="AA169" s="27"/>
      <c r="AC169" s="27"/>
      <c r="AE169" s="27"/>
      <c r="AG169" s="27"/>
      <c r="AI169" s="27"/>
      <c r="AK169" s="27"/>
      <c r="AM169" s="27"/>
      <c r="AO169" s="27"/>
      <c r="AQ169" s="27"/>
      <c r="AS169" s="26">
        <f t="shared" si="21"/>
        <v>0</v>
      </c>
      <c r="AT169" s="6">
        <f t="shared" si="24"/>
        <v>0</v>
      </c>
      <c r="AU169" s="6">
        <f t="shared" si="25"/>
        <v>0</v>
      </c>
      <c r="AV169" s="26">
        <f t="shared" si="22"/>
        <v>0</v>
      </c>
      <c r="AW169" s="26">
        <f t="shared" si="23"/>
        <v>0</v>
      </c>
      <c r="AX169" s="13">
        <f t="shared" si="26"/>
        <v>0</v>
      </c>
    </row>
    <row r="170" spans="1:50" ht="15">
      <c r="A170" s="33" t="s">
        <v>329</v>
      </c>
      <c r="B170" s="22" t="s">
        <v>11</v>
      </c>
      <c r="E170" s="26"/>
      <c r="G170" s="31" t="s">
        <v>7</v>
      </c>
      <c r="I170" s="27"/>
      <c r="K170" s="28">
        <v>20</v>
      </c>
      <c r="L170" s="5">
        <v>11</v>
      </c>
      <c r="M170" s="28">
        <v>15</v>
      </c>
      <c r="N170" s="5">
        <v>16</v>
      </c>
      <c r="O170" s="26">
        <v>23</v>
      </c>
      <c r="P170" s="5">
        <v>8</v>
      </c>
      <c r="Q170" s="26"/>
      <c r="S170" s="26">
        <v>18</v>
      </c>
      <c r="T170" s="15">
        <v>13</v>
      </c>
      <c r="U170" s="26">
        <v>26</v>
      </c>
      <c r="V170" s="15">
        <v>5</v>
      </c>
      <c r="W170" s="26"/>
      <c r="Y170" s="26"/>
      <c r="AG170" s="27">
        <v>37</v>
      </c>
      <c r="AI170" s="27">
        <v>32</v>
      </c>
      <c r="AK170" s="27"/>
      <c r="AM170" s="27">
        <v>8</v>
      </c>
      <c r="AN170" s="25">
        <v>32</v>
      </c>
      <c r="AO170" s="27"/>
      <c r="AQ170" s="27"/>
      <c r="AS170" s="26">
        <f t="shared" si="21"/>
        <v>85</v>
      </c>
      <c r="AT170" s="6">
        <f t="shared" si="24"/>
        <v>0</v>
      </c>
      <c r="AU170" s="6">
        <f t="shared" si="25"/>
        <v>0</v>
      </c>
      <c r="AV170" s="26">
        <f t="shared" si="22"/>
        <v>40</v>
      </c>
      <c r="AW170" s="26">
        <f t="shared" si="23"/>
        <v>40</v>
      </c>
      <c r="AX170" s="13">
        <f t="shared" si="26"/>
        <v>5</v>
      </c>
    </row>
    <row r="171" spans="1:50" ht="15">
      <c r="A171" s="23" t="s">
        <v>156</v>
      </c>
      <c r="B171" s="22" t="s">
        <v>4</v>
      </c>
      <c r="C171" s="24"/>
      <c r="E171" s="31">
        <v>69</v>
      </c>
      <c r="G171" s="27"/>
      <c r="I171" s="27"/>
      <c r="K171" s="27"/>
      <c r="M171" s="27"/>
      <c r="O171" s="27"/>
      <c r="Q171" s="27"/>
      <c r="S171" s="27"/>
      <c r="U171" s="27"/>
      <c r="W171" s="31">
        <v>44</v>
      </c>
      <c r="Y171" s="27"/>
      <c r="AA171" s="27"/>
      <c r="AC171" s="27"/>
      <c r="AE171" s="27" t="s">
        <v>7</v>
      </c>
      <c r="AG171" s="27"/>
      <c r="AI171" s="27"/>
      <c r="AK171" s="27" t="s">
        <v>7</v>
      </c>
      <c r="AM171" s="27"/>
      <c r="AO171" s="27"/>
      <c r="AQ171" s="27"/>
      <c r="AS171" s="26">
        <f t="shared" si="21"/>
        <v>0</v>
      </c>
      <c r="AT171" s="6">
        <f t="shared" si="24"/>
        <v>0</v>
      </c>
      <c r="AU171" s="6">
        <f t="shared" si="25"/>
        <v>0</v>
      </c>
      <c r="AV171" s="26">
        <f t="shared" si="22"/>
        <v>0</v>
      </c>
      <c r="AW171" s="26">
        <f t="shared" si="23"/>
        <v>0</v>
      </c>
      <c r="AX171" s="13">
        <f t="shared" si="26"/>
        <v>0</v>
      </c>
    </row>
    <row r="172" spans="1:50" ht="15">
      <c r="A172" s="30" t="s">
        <v>153</v>
      </c>
      <c r="B172" s="22" t="s">
        <v>18</v>
      </c>
      <c r="C172" s="24"/>
      <c r="E172" s="31" t="s">
        <v>7</v>
      </c>
      <c r="I172" s="26"/>
      <c r="K172" s="26"/>
      <c r="M172" s="26"/>
      <c r="O172" s="26"/>
      <c r="Q172" s="26"/>
      <c r="S172" s="26"/>
      <c r="U172" s="26"/>
      <c r="W172" s="26"/>
      <c r="Y172" s="26"/>
      <c r="AS172" s="26">
        <f t="shared" si="21"/>
        <v>0</v>
      </c>
      <c r="AT172" s="6">
        <f t="shared" si="24"/>
        <v>0</v>
      </c>
      <c r="AU172" s="6">
        <f t="shared" si="25"/>
        <v>0</v>
      </c>
      <c r="AV172" s="26">
        <f t="shared" si="22"/>
        <v>0</v>
      </c>
      <c r="AW172" s="26">
        <f t="shared" si="23"/>
        <v>0</v>
      </c>
      <c r="AX172" s="13">
        <f t="shared" si="26"/>
        <v>0</v>
      </c>
    </row>
    <row r="173" spans="1:50" ht="15">
      <c r="A173" s="33" t="s">
        <v>339</v>
      </c>
      <c r="B173" s="22" t="s">
        <v>13</v>
      </c>
      <c r="C173" s="24"/>
      <c r="E173" s="26"/>
      <c r="G173" s="26"/>
      <c r="I173" s="31">
        <v>32</v>
      </c>
      <c r="K173" s="31"/>
      <c r="M173" s="31"/>
      <c r="O173" s="31"/>
      <c r="Q173" s="31"/>
      <c r="S173" s="31"/>
      <c r="U173" s="31"/>
      <c r="W173" s="31">
        <v>36</v>
      </c>
      <c r="Y173" s="27">
        <v>41</v>
      </c>
      <c r="AA173" s="27"/>
      <c r="AC173" s="27"/>
      <c r="AE173" s="26">
        <v>21</v>
      </c>
      <c r="AF173" s="25">
        <v>10</v>
      </c>
      <c r="AK173" s="27">
        <v>36</v>
      </c>
      <c r="AQ173" s="27"/>
      <c r="AS173" s="26">
        <f t="shared" si="21"/>
        <v>10</v>
      </c>
      <c r="AT173" s="6">
        <f t="shared" si="24"/>
        <v>10</v>
      </c>
      <c r="AU173" s="6">
        <f t="shared" si="25"/>
        <v>0</v>
      </c>
      <c r="AV173" s="26">
        <f t="shared" si="22"/>
        <v>0</v>
      </c>
      <c r="AW173" s="26">
        <f t="shared" si="23"/>
        <v>0</v>
      </c>
      <c r="AX173" s="13">
        <f t="shared" si="26"/>
        <v>0</v>
      </c>
    </row>
    <row r="174" spans="1:50" ht="15">
      <c r="A174" s="33" t="s">
        <v>371</v>
      </c>
      <c r="B174" s="33" t="s">
        <v>5</v>
      </c>
      <c r="G174" s="26"/>
      <c r="I174" s="26"/>
      <c r="K174" s="28">
        <v>28</v>
      </c>
      <c r="L174" s="5">
        <v>3</v>
      </c>
      <c r="M174" s="28">
        <v>29</v>
      </c>
      <c r="N174" s="5">
        <v>2</v>
      </c>
      <c r="O174" s="31" t="s">
        <v>333</v>
      </c>
      <c r="Q174" s="31"/>
      <c r="S174" s="26">
        <v>26</v>
      </c>
      <c r="T174" s="15">
        <v>5</v>
      </c>
      <c r="U174" s="26"/>
      <c r="W174" s="26"/>
      <c r="Y174" s="26"/>
      <c r="AG174" s="27">
        <v>39</v>
      </c>
      <c r="AI174" s="26">
        <v>17</v>
      </c>
      <c r="AJ174" s="25">
        <v>14</v>
      </c>
      <c r="AM174" s="27">
        <v>47</v>
      </c>
      <c r="AS174" s="26">
        <f t="shared" si="21"/>
        <v>24</v>
      </c>
      <c r="AT174" s="6">
        <f t="shared" si="24"/>
        <v>0</v>
      </c>
      <c r="AU174" s="6">
        <f t="shared" si="25"/>
        <v>0</v>
      </c>
      <c r="AV174" s="26">
        <f t="shared" si="22"/>
        <v>14</v>
      </c>
      <c r="AW174" s="26">
        <f t="shared" si="23"/>
        <v>10</v>
      </c>
      <c r="AX174" s="13">
        <f t="shared" si="26"/>
        <v>0</v>
      </c>
    </row>
    <row r="175" spans="1:50" ht="15">
      <c r="A175" s="33" t="s">
        <v>391</v>
      </c>
      <c r="B175" s="33" t="s">
        <v>13</v>
      </c>
      <c r="C175" s="24"/>
      <c r="E175" s="26"/>
      <c r="G175" s="26"/>
      <c r="I175" s="26"/>
      <c r="K175" s="28">
        <v>18</v>
      </c>
      <c r="L175" s="5">
        <v>13</v>
      </c>
      <c r="M175" s="28">
        <v>8</v>
      </c>
      <c r="N175" s="5">
        <v>32</v>
      </c>
      <c r="O175" s="26">
        <v>16</v>
      </c>
      <c r="P175" s="5">
        <v>15</v>
      </c>
      <c r="Q175" s="26"/>
      <c r="S175" s="26">
        <v>22</v>
      </c>
      <c r="T175" s="15">
        <v>9</v>
      </c>
      <c r="U175" s="27" t="s">
        <v>7</v>
      </c>
      <c r="W175" s="27"/>
      <c r="Y175" s="27"/>
      <c r="AA175" s="27"/>
      <c r="AC175" s="27"/>
      <c r="AE175" s="27"/>
      <c r="AG175" s="26">
        <v>30</v>
      </c>
      <c r="AH175" s="25">
        <v>1</v>
      </c>
      <c r="AI175" s="27">
        <v>36</v>
      </c>
      <c r="AK175" s="27"/>
      <c r="AM175" s="26">
        <v>43</v>
      </c>
      <c r="AO175" s="27"/>
      <c r="AQ175" s="27"/>
      <c r="AS175" s="26">
        <f t="shared" si="21"/>
        <v>70</v>
      </c>
      <c r="AT175" s="6">
        <f t="shared" si="24"/>
        <v>0</v>
      </c>
      <c r="AU175" s="6">
        <f t="shared" si="25"/>
        <v>0</v>
      </c>
      <c r="AV175" s="26">
        <f t="shared" si="22"/>
        <v>15</v>
      </c>
      <c r="AW175" s="26">
        <f t="shared" si="23"/>
        <v>55</v>
      </c>
      <c r="AX175" s="13">
        <f t="shared" si="26"/>
        <v>0</v>
      </c>
    </row>
    <row r="176" spans="1:50" ht="15">
      <c r="A176" s="30" t="s">
        <v>86</v>
      </c>
      <c r="B176" s="22" t="s">
        <v>9</v>
      </c>
      <c r="C176" s="31">
        <v>51</v>
      </c>
      <c r="E176" s="27"/>
      <c r="K176" s="31">
        <v>46</v>
      </c>
      <c r="M176" s="31"/>
      <c r="O176" s="31" t="s">
        <v>333</v>
      </c>
      <c r="Q176" s="31"/>
      <c r="S176" s="31"/>
      <c r="U176" s="31"/>
      <c r="W176" s="31"/>
      <c r="Y176" s="31"/>
      <c r="AA176" s="31"/>
      <c r="AC176" s="31"/>
      <c r="AE176" s="31"/>
      <c r="AG176" s="31"/>
      <c r="AI176" s="31"/>
      <c r="AK176" s="31"/>
      <c r="AM176" s="31"/>
      <c r="AO176" s="31"/>
      <c r="AQ176" s="31"/>
      <c r="AS176" s="26">
        <f t="shared" si="21"/>
        <v>0</v>
      </c>
      <c r="AT176" s="6">
        <f t="shared" si="24"/>
        <v>0</v>
      </c>
      <c r="AU176" s="6">
        <f t="shared" si="25"/>
        <v>0</v>
      </c>
      <c r="AV176" s="26">
        <f t="shared" si="22"/>
        <v>0</v>
      </c>
      <c r="AW176" s="26">
        <f t="shared" si="23"/>
        <v>0</v>
      </c>
      <c r="AX176" s="13">
        <f t="shared" si="26"/>
        <v>0</v>
      </c>
    </row>
    <row r="177" spans="1:50" ht="15">
      <c r="A177" s="33" t="s">
        <v>338</v>
      </c>
      <c r="B177" s="22" t="s">
        <v>11</v>
      </c>
      <c r="C177" s="24"/>
      <c r="E177" s="26"/>
      <c r="I177" s="26">
        <v>25</v>
      </c>
      <c r="J177" s="5">
        <v>6</v>
      </c>
      <c r="K177" s="26"/>
      <c r="M177" s="26"/>
      <c r="O177" s="26"/>
      <c r="Q177" s="26"/>
      <c r="S177" s="26"/>
      <c r="U177" s="26"/>
      <c r="W177" s="26">
        <v>23</v>
      </c>
      <c r="X177" s="20">
        <v>8</v>
      </c>
      <c r="Y177" s="26"/>
      <c r="AA177" s="27">
        <v>41</v>
      </c>
      <c r="AC177" s="27"/>
      <c r="AE177" s="27">
        <v>36</v>
      </c>
      <c r="AG177" s="27"/>
      <c r="AI177" s="27"/>
      <c r="AK177" s="27">
        <v>49</v>
      </c>
      <c r="AM177" s="27"/>
      <c r="AO177" s="27"/>
      <c r="AQ177" s="27"/>
      <c r="AS177" s="26">
        <f t="shared" si="21"/>
        <v>14</v>
      </c>
      <c r="AT177" s="6">
        <f t="shared" si="24"/>
        <v>14</v>
      </c>
      <c r="AU177" s="6">
        <f t="shared" si="25"/>
        <v>0</v>
      </c>
      <c r="AV177" s="26">
        <f t="shared" si="22"/>
        <v>0</v>
      </c>
      <c r="AW177" s="26">
        <f t="shared" si="23"/>
        <v>0</v>
      </c>
      <c r="AX177" s="13">
        <f t="shared" si="26"/>
        <v>0</v>
      </c>
    </row>
    <row r="178" spans="1:50" ht="15">
      <c r="A178" s="33" t="s">
        <v>370</v>
      </c>
      <c r="B178" s="33" t="s">
        <v>13</v>
      </c>
      <c r="E178" s="26"/>
      <c r="G178" s="26"/>
      <c r="I178" s="26"/>
      <c r="K178" s="31">
        <v>53</v>
      </c>
      <c r="M178" s="31">
        <v>41</v>
      </c>
      <c r="O178" s="31" t="s">
        <v>333</v>
      </c>
      <c r="Q178" s="31"/>
      <c r="S178" s="27">
        <v>41</v>
      </c>
      <c r="U178" s="27">
        <v>31</v>
      </c>
      <c r="W178" s="27"/>
      <c r="Y178" s="27"/>
      <c r="AA178" s="27"/>
      <c r="AC178" s="27"/>
      <c r="AE178" s="27"/>
      <c r="AG178" s="27">
        <v>34</v>
      </c>
      <c r="AI178" s="27" t="s">
        <v>333</v>
      </c>
      <c r="AK178" s="27"/>
      <c r="AM178" s="27">
        <v>45</v>
      </c>
      <c r="AO178" s="27"/>
      <c r="AQ178" s="27"/>
      <c r="AS178" s="26">
        <f t="shared" si="21"/>
        <v>0</v>
      </c>
      <c r="AT178" s="6">
        <f t="shared" si="24"/>
        <v>0</v>
      </c>
      <c r="AU178" s="6">
        <f t="shared" si="25"/>
        <v>0</v>
      </c>
      <c r="AV178" s="26">
        <f t="shared" si="22"/>
        <v>0</v>
      </c>
      <c r="AW178" s="26">
        <f t="shared" si="23"/>
        <v>0</v>
      </c>
      <c r="AX178" s="13">
        <f t="shared" si="26"/>
        <v>0</v>
      </c>
    </row>
    <row r="179" spans="1:50" ht="15">
      <c r="A179" s="33" t="s">
        <v>374</v>
      </c>
      <c r="B179" s="33" t="s">
        <v>10</v>
      </c>
      <c r="K179" s="31">
        <v>42</v>
      </c>
      <c r="M179" s="31">
        <v>33</v>
      </c>
      <c r="O179" s="6">
        <v>29</v>
      </c>
      <c r="P179" s="5">
        <v>2</v>
      </c>
      <c r="S179" s="6">
        <v>10</v>
      </c>
      <c r="T179" s="15">
        <v>26</v>
      </c>
      <c r="U179" s="26"/>
      <c r="W179" s="26"/>
      <c r="Y179" s="26"/>
      <c r="AG179" s="27">
        <v>36</v>
      </c>
      <c r="AI179" s="27" t="s">
        <v>331</v>
      </c>
      <c r="AK179" s="27"/>
      <c r="AM179" s="27">
        <v>36</v>
      </c>
      <c r="AO179" s="27"/>
      <c r="AQ179" s="27"/>
      <c r="AS179" s="26">
        <f t="shared" si="21"/>
        <v>28</v>
      </c>
      <c r="AT179" s="6">
        <f t="shared" si="24"/>
        <v>0</v>
      </c>
      <c r="AU179" s="6">
        <f t="shared" si="25"/>
        <v>0</v>
      </c>
      <c r="AV179" s="26">
        <f t="shared" si="22"/>
        <v>2</v>
      </c>
      <c r="AW179" s="26">
        <f t="shared" si="23"/>
        <v>26</v>
      </c>
      <c r="AX179" s="13">
        <f t="shared" si="26"/>
        <v>0</v>
      </c>
    </row>
    <row r="180" spans="1:50" ht="15">
      <c r="A180" s="23" t="s">
        <v>37</v>
      </c>
      <c r="B180" s="22" t="s">
        <v>8</v>
      </c>
      <c r="C180" s="28">
        <v>23</v>
      </c>
      <c r="D180" s="5">
        <v>8</v>
      </c>
      <c r="E180" s="26"/>
      <c r="G180" s="6" t="s">
        <v>19</v>
      </c>
      <c r="K180" s="28">
        <v>9</v>
      </c>
      <c r="L180" s="5">
        <v>29</v>
      </c>
      <c r="M180" s="28">
        <v>9</v>
      </c>
      <c r="N180" s="5">
        <v>29</v>
      </c>
      <c r="O180" s="26">
        <v>6</v>
      </c>
      <c r="P180" s="5">
        <v>40</v>
      </c>
      <c r="Q180" s="26">
        <v>25</v>
      </c>
      <c r="R180" s="5">
        <v>6</v>
      </c>
      <c r="S180" s="26">
        <v>27</v>
      </c>
      <c r="T180" s="15">
        <v>4</v>
      </c>
      <c r="U180" s="26">
        <v>13</v>
      </c>
      <c r="V180" s="15">
        <v>20</v>
      </c>
      <c r="W180" s="26"/>
      <c r="Y180" s="26">
        <v>10</v>
      </c>
      <c r="Z180" s="18">
        <v>26</v>
      </c>
      <c r="AC180" s="26">
        <v>5</v>
      </c>
      <c r="AD180" s="25">
        <v>30</v>
      </c>
      <c r="AG180" s="26">
        <v>12</v>
      </c>
      <c r="AH180" s="25">
        <v>22</v>
      </c>
      <c r="AI180" s="27" t="s">
        <v>333</v>
      </c>
      <c r="AK180" s="27"/>
      <c r="AM180" s="26">
        <v>6</v>
      </c>
      <c r="AN180" s="25">
        <v>40</v>
      </c>
      <c r="AO180" s="27"/>
      <c r="AQ180" s="27"/>
      <c r="AS180" s="26">
        <f t="shared" si="21"/>
        <v>254</v>
      </c>
      <c r="AT180" s="6">
        <f t="shared" si="24"/>
        <v>0</v>
      </c>
      <c r="AU180" s="6">
        <f t="shared" si="25"/>
        <v>40</v>
      </c>
      <c r="AV180" s="26">
        <f t="shared" si="22"/>
        <v>80</v>
      </c>
      <c r="AW180" s="26">
        <f t="shared" si="23"/>
        <v>84</v>
      </c>
      <c r="AX180" s="13">
        <f t="shared" si="26"/>
        <v>20</v>
      </c>
    </row>
    <row r="181" spans="1:50" ht="15">
      <c r="A181" s="32" t="s">
        <v>477</v>
      </c>
      <c r="B181" s="33" t="s">
        <v>3</v>
      </c>
      <c r="W181" s="21">
        <v>26</v>
      </c>
      <c r="X181" s="20">
        <v>5</v>
      </c>
      <c r="AA181" s="27">
        <v>42</v>
      </c>
      <c r="AC181" s="27"/>
      <c r="AE181" s="27"/>
      <c r="AG181" s="27"/>
      <c r="AI181" s="27"/>
      <c r="AK181" s="27" t="s">
        <v>7</v>
      </c>
      <c r="AM181" s="27"/>
      <c r="AO181" s="27"/>
      <c r="AQ181" s="27"/>
      <c r="AS181" s="26">
        <f t="shared" si="21"/>
        <v>5</v>
      </c>
      <c r="AT181" s="6">
        <f t="shared" si="24"/>
        <v>5</v>
      </c>
      <c r="AU181" s="6">
        <f t="shared" si="25"/>
        <v>0</v>
      </c>
      <c r="AV181" s="26">
        <f t="shared" si="22"/>
        <v>0</v>
      </c>
      <c r="AW181" s="26">
        <f t="shared" si="23"/>
        <v>0</v>
      </c>
      <c r="AX181" s="13">
        <f t="shared" si="26"/>
        <v>0</v>
      </c>
    </row>
    <row r="182" spans="1:50" ht="15">
      <c r="A182" s="30" t="s">
        <v>567</v>
      </c>
      <c r="B182" s="23" t="s">
        <v>9</v>
      </c>
      <c r="E182" s="26"/>
      <c r="G182" s="26"/>
      <c r="I182" s="26"/>
      <c r="K182" s="26"/>
      <c r="M182" s="26"/>
      <c r="O182" s="26"/>
      <c r="Q182" s="26"/>
      <c r="S182" s="26"/>
      <c r="U182" s="26"/>
      <c r="W182" s="26"/>
      <c r="Y182" s="26"/>
      <c r="AK182" s="27">
        <v>34</v>
      </c>
      <c r="AQ182" s="27"/>
      <c r="AS182" s="26">
        <f t="shared" si="21"/>
        <v>0</v>
      </c>
      <c r="AT182" s="26">
        <f t="shared" si="24"/>
        <v>0</v>
      </c>
      <c r="AU182" s="26">
        <f t="shared" si="25"/>
        <v>0</v>
      </c>
      <c r="AV182" s="26">
        <f t="shared" si="22"/>
        <v>0</v>
      </c>
      <c r="AW182" s="26">
        <f t="shared" si="23"/>
        <v>0</v>
      </c>
      <c r="AX182" s="29">
        <f t="shared" si="26"/>
        <v>0</v>
      </c>
    </row>
    <row r="183" spans="1:50" ht="15">
      <c r="A183" s="23" t="s">
        <v>481</v>
      </c>
      <c r="B183" s="23" t="s">
        <v>5</v>
      </c>
      <c r="G183" s="26"/>
      <c r="I183" s="26"/>
      <c r="K183" s="26"/>
      <c r="M183" s="26"/>
      <c r="O183" s="26"/>
      <c r="Q183" s="26"/>
      <c r="S183" s="26"/>
      <c r="U183" s="26"/>
      <c r="W183" s="26"/>
      <c r="Y183" s="26"/>
      <c r="AA183" s="27">
        <v>51</v>
      </c>
      <c r="AC183" s="27"/>
      <c r="AE183" s="27"/>
      <c r="AG183" s="27"/>
      <c r="AI183" s="27"/>
      <c r="AK183" s="27" t="s">
        <v>7</v>
      </c>
      <c r="AM183" s="27"/>
      <c r="AO183" s="27"/>
      <c r="AQ183" s="27"/>
      <c r="AS183" s="26">
        <f t="shared" si="21"/>
        <v>0</v>
      </c>
      <c r="AT183" s="6">
        <f t="shared" si="24"/>
        <v>0</v>
      </c>
      <c r="AU183" s="6">
        <f t="shared" si="25"/>
        <v>0</v>
      </c>
      <c r="AV183" s="26">
        <f t="shared" si="22"/>
        <v>0</v>
      </c>
      <c r="AW183" s="26">
        <f t="shared" si="23"/>
        <v>0</v>
      </c>
      <c r="AX183" s="13">
        <f t="shared" si="26"/>
        <v>0</v>
      </c>
    </row>
    <row r="184" spans="1:50" ht="15">
      <c r="A184" s="33" t="s">
        <v>362</v>
      </c>
      <c r="B184" s="33" t="s">
        <v>6</v>
      </c>
      <c r="K184" s="31">
        <v>55</v>
      </c>
      <c r="M184" s="31"/>
      <c r="O184" s="31" t="s">
        <v>333</v>
      </c>
      <c r="Q184" s="31"/>
      <c r="S184" s="31"/>
      <c r="U184" s="31"/>
      <c r="W184" s="31"/>
      <c r="Y184" s="31"/>
      <c r="AA184" s="31"/>
      <c r="AC184" s="31"/>
      <c r="AE184" s="31"/>
      <c r="AG184" s="31"/>
      <c r="AI184" s="27" t="s">
        <v>333</v>
      </c>
      <c r="AK184" s="27"/>
      <c r="AM184" s="31">
        <v>51</v>
      </c>
      <c r="AO184" s="27"/>
      <c r="AQ184" s="27"/>
      <c r="AS184" s="26">
        <f t="shared" si="21"/>
        <v>0</v>
      </c>
      <c r="AT184" s="6">
        <f t="shared" si="24"/>
        <v>0</v>
      </c>
      <c r="AU184" s="6">
        <f t="shared" si="25"/>
        <v>0</v>
      </c>
      <c r="AV184" s="26">
        <f t="shared" si="22"/>
        <v>0</v>
      </c>
      <c r="AW184" s="26">
        <f t="shared" si="23"/>
        <v>0</v>
      </c>
      <c r="AX184" s="13">
        <f t="shared" si="26"/>
        <v>0</v>
      </c>
    </row>
    <row r="185" spans="1:50" ht="15">
      <c r="A185" s="23" t="s">
        <v>547</v>
      </c>
      <c r="B185" s="23" t="s">
        <v>5</v>
      </c>
      <c r="G185" s="26"/>
      <c r="I185" s="26"/>
      <c r="K185" s="26"/>
      <c r="M185" s="26"/>
      <c r="O185" s="26"/>
      <c r="Q185" s="26"/>
      <c r="S185" s="26"/>
      <c r="U185" s="26"/>
      <c r="W185" s="26"/>
      <c r="Y185" s="26"/>
      <c r="AG185" s="27">
        <v>47</v>
      </c>
      <c r="AI185" s="27"/>
      <c r="AK185" s="27"/>
      <c r="AM185" s="27"/>
      <c r="AO185" s="27"/>
      <c r="AQ185" s="27"/>
      <c r="AS185" s="26">
        <f t="shared" si="21"/>
        <v>0</v>
      </c>
      <c r="AT185" s="6">
        <f t="shared" si="24"/>
        <v>0</v>
      </c>
      <c r="AU185" s="6">
        <f t="shared" si="25"/>
        <v>0</v>
      </c>
      <c r="AV185" s="26">
        <f t="shared" si="22"/>
        <v>0</v>
      </c>
      <c r="AW185" s="26">
        <f t="shared" si="23"/>
        <v>0</v>
      </c>
      <c r="AX185" s="13">
        <f t="shared" si="26"/>
        <v>0</v>
      </c>
    </row>
    <row r="186" spans="1:50" ht="15">
      <c r="A186" s="30" t="s">
        <v>155</v>
      </c>
      <c r="B186" s="22" t="s">
        <v>18</v>
      </c>
      <c r="E186" s="31">
        <v>68</v>
      </c>
      <c r="G186" s="26"/>
      <c r="I186" s="26"/>
      <c r="K186" s="26"/>
      <c r="M186" s="26"/>
      <c r="O186" s="26"/>
      <c r="Q186" s="26"/>
      <c r="S186" s="26"/>
      <c r="U186" s="26"/>
      <c r="W186" s="26"/>
      <c r="Y186" s="26"/>
      <c r="AS186" s="26">
        <f t="shared" si="21"/>
        <v>0</v>
      </c>
      <c r="AT186" s="6">
        <f t="shared" si="24"/>
        <v>0</v>
      </c>
      <c r="AU186" s="6">
        <f t="shared" si="25"/>
        <v>0</v>
      </c>
      <c r="AV186" s="26">
        <f t="shared" si="22"/>
        <v>0</v>
      </c>
      <c r="AW186" s="26">
        <f t="shared" si="23"/>
        <v>0</v>
      </c>
      <c r="AX186" s="13">
        <f t="shared" si="26"/>
        <v>0</v>
      </c>
    </row>
    <row r="187" spans="1:50" ht="15">
      <c r="A187" s="33" t="s">
        <v>330</v>
      </c>
      <c r="B187" s="22" t="s">
        <v>8</v>
      </c>
      <c r="E187" s="26"/>
      <c r="G187" s="31" t="s">
        <v>7</v>
      </c>
      <c r="K187" s="26"/>
      <c r="M187" s="26"/>
      <c r="O187" s="26"/>
      <c r="Q187" s="26"/>
      <c r="S187" s="26"/>
      <c r="U187" s="26"/>
      <c r="W187" s="26"/>
      <c r="Y187" s="26"/>
      <c r="AS187" s="26">
        <f t="shared" si="21"/>
        <v>0</v>
      </c>
      <c r="AT187" s="6">
        <f t="shared" si="24"/>
        <v>0</v>
      </c>
      <c r="AU187" s="6">
        <f t="shared" si="25"/>
        <v>0</v>
      </c>
      <c r="AV187" s="26">
        <f t="shared" si="22"/>
        <v>0</v>
      </c>
      <c r="AW187" s="26">
        <f t="shared" si="23"/>
        <v>0</v>
      </c>
      <c r="AX187" s="13">
        <f t="shared" si="26"/>
        <v>0</v>
      </c>
    </row>
    <row r="188" spans="1:50" ht="15">
      <c r="A188" s="33" t="s">
        <v>372</v>
      </c>
      <c r="B188" s="33" t="s">
        <v>5</v>
      </c>
      <c r="C188" s="24"/>
      <c r="E188" s="26"/>
      <c r="K188" s="31">
        <v>48</v>
      </c>
      <c r="M188" s="31">
        <v>37</v>
      </c>
      <c r="O188" s="26">
        <v>25</v>
      </c>
      <c r="P188" s="5">
        <v>6</v>
      </c>
      <c r="Q188" s="26"/>
      <c r="S188" s="27">
        <v>43</v>
      </c>
      <c r="U188" s="27"/>
      <c r="W188" s="27"/>
      <c r="Y188" s="27"/>
      <c r="AA188" s="27"/>
      <c r="AC188" s="27"/>
      <c r="AE188" s="27"/>
      <c r="AG188" s="27">
        <v>40</v>
      </c>
      <c r="AI188" s="27" t="s">
        <v>333</v>
      </c>
      <c r="AK188" s="27"/>
      <c r="AM188" s="27">
        <v>42</v>
      </c>
      <c r="AO188" s="27"/>
      <c r="AQ188" s="27"/>
      <c r="AS188" s="26">
        <f t="shared" si="21"/>
        <v>6</v>
      </c>
      <c r="AT188" s="6">
        <f t="shared" si="24"/>
        <v>0</v>
      </c>
      <c r="AU188" s="6">
        <f t="shared" si="25"/>
        <v>0</v>
      </c>
      <c r="AV188" s="26">
        <f t="shared" si="22"/>
        <v>6</v>
      </c>
      <c r="AW188" s="26">
        <f t="shared" si="23"/>
        <v>0</v>
      </c>
      <c r="AX188" s="13">
        <f t="shared" si="26"/>
        <v>0</v>
      </c>
    </row>
    <row r="189" spans="1:50" ht="15">
      <c r="A189" s="23" t="s">
        <v>39</v>
      </c>
      <c r="B189" s="22" t="s">
        <v>11</v>
      </c>
      <c r="C189" s="28">
        <v>18</v>
      </c>
      <c r="D189" s="5">
        <v>13</v>
      </c>
      <c r="E189" s="28">
        <v>6</v>
      </c>
      <c r="F189" s="5">
        <v>40</v>
      </c>
      <c r="G189" s="31" t="s">
        <v>7</v>
      </c>
      <c r="I189" s="6">
        <v>8</v>
      </c>
      <c r="J189" s="5">
        <v>32</v>
      </c>
      <c r="K189" s="28">
        <v>2</v>
      </c>
      <c r="L189" s="5">
        <v>80</v>
      </c>
      <c r="M189" s="28">
        <v>2</v>
      </c>
      <c r="N189" s="5">
        <v>80</v>
      </c>
      <c r="O189" s="26">
        <v>1</v>
      </c>
      <c r="P189" s="5">
        <v>100</v>
      </c>
      <c r="Q189" s="26">
        <v>7</v>
      </c>
      <c r="R189" s="5">
        <v>36</v>
      </c>
      <c r="S189" s="26">
        <v>1</v>
      </c>
      <c r="T189" s="15">
        <v>100</v>
      </c>
      <c r="U189" s="26">
        <v>1</v>
      </c>
      <c r="V189" s="15">
        <v>100</v>
      </c>
      <c r="W189" s="31" t="s">
        <v>7</v>
      </c>
      <c r="Y189" s="26">
        <v>7</v>
      </c>
      <c r="Z189" s="18">
        <v>36</v>
      </c>
      <c r="AA189" s="27" t="s">
        <v>7</v>
      </c>
      <c r="AC189" s="26">
        <v>5</v>
      </c>
      <c r="AD189" s="25">
        <v>30</v>
      </c>
      <c r="AE189" s="27" t="s">
        <v>7</v>
      </c>
      <c r="AG189" s="26">
        <v>1</v>
      </c>
      <c r="AH189" s="25">
        <v>100</v>
      </c>
      <c r="AI189" s="26">
        <v>2</v>
      </c>
      <c r="AJ189" s="25">
        <v>80</v>
      </c>
      <c r="AK189" s="27" t="s">
        <v>7</v>
      </c>
      <c r="AM189" s="26">
        <v>1</v>
      </c>
      <c r="AN189" s="25">
        <v>100</v>
      </c>
      <c r="AQ189" s="27"/>
      <c r="AS189" s="26">
        <f t="shared" si="21"/>
        <v>927</v>
      </c>
      <c r="AT189" s="6">
        <f t="shared" si="24"/>
        <v>72</v>
      </c>
      <c r="AU189" s="6">
        <f t="shared" si="25"/>
        <v>85</v>
      </c>
      <c r="AV189" s="26">
        <f t="shared" si="22"/>
        <v>280</v>
      </c>
      <c r="AW189" s="26">
        <f t="shared" si="23"/>
        <v>360</v>
      </c>
      <c r="AX189" s="13">
        <f t="shared" si="26"/>
        <v>100</v>
      </c>
    </row>
    <row r="190" spans="1:50" ht="15">
      <c r="A190" s="23" t="s">
        <v>132</v>
      </c>
      <c r="B190" s="22" t="s">
        <v>3</v>
      </c>
      <c r="E190" s="31">
        <v>57</v>
      </c>
      <c r="G190" s="26"/>
      <c r="W190" s="31" t="s">
        <v>7</v>
      </c>
      <c r="AA190" s="26">
        <v>13</v>
      </c>
      <c r="AB190" s="25">
        <v>20</v>
      </c>
      <c r="AE190" s="26">
        <v>22</v>
      </c>
      <c r="AF190" s="25">
        <v>9</v>
      </c>
      <c r="AK190" s="26">
        <v>18</v>
      </c>
      <c r="AL190" s="25">
        <v>13</v>
      </c>
      <c r="AS190" s="26">
        <f t="shared" si="21"/>
        <v>42</v>
      </c>
      <c r="AT190" s="6">
        <f t="shared" si="24"/>
        <v>42</v>
      </c>
      <c r="AU190" s="6">
        <f t="shared" si="25"/>
        <v>0</v>
      </c>
      <c r="AV190" s="26">
        <f t="shared" si="22"/>
        <v>0</v>
      </c>
      <c r="AW190" s="26">
        <f t="shared" si="23"/>
        <v>0</v>
      </c>
      <c r="AX190" s="13">
        <f t="shared" si="26"/>
        <v>0</v>
      </c>
    </row>
    <row r="191" spans="1:50" ht="15">
      <c r="A191" s="22" t="s">
        <v>137</v>
      </c>
      <c r="B191" s="22" t="s">
        <v>13</v>
      </c>
      <c r="E191" s="28">
        <v>28</v>
      </c>
      <c r="F191" s="5">
        <v>3</v>
      </c>
      <c r="G191" s="27"/>
      <c r="I191" s="6">
        <v>27</v>
      </c>
      <c r="J191" s="5">
        <v>4</v>
      </c>
      <c r="K191" s="26"/>
      <c r="M191" s="26"/>
      <c r="S191" s="26"/>
      <c r="U191" s="26"/>
      <c r="W191" s="31">
        <v>34</v>
      </c>
      <c r="Y191" s="26"/>
      <c r="AE191" s="26">
        <v>24</v>
      </c>
      <c r="AF191" s="25">
        <v>7</v>
      </c>
      <c r="AK191" s="26">
        <v>23</v>
      </c>
      <c r="AL191" s="25">
        <v>8</v>
      </c>
      <c r="AS191" s="26">
        <f t="shared" si="21"/>
        <v>22</v>
      </c>
      <c r="AT191" s="6">
        <f t="shared" si="24"/>
        <v>22</v>
      </c>
      <c r="AU191" s="6">
        <f t="shared" si="25"/>
        <v>0</v>
      </c>
      <c r="AV191" s="26">
        <f t="shared" si="22"/>
        <v>0</v>
      </c>
      <c r="AW191" s="26">
        <f t="shared" si="23"/>
        <v>0</v>
      </c>
      <c r="AX191" s="13">
        <f t="shared" si="26"/>
        <v>0</v>
      </c>
    </row>
    <row r="192" spans="1:50" ht="15">
      <c r="A192" s="23" t="s">
        <v>35</v>
      </c>
      <c r="B192" s="22" t="s">
        <v>1</v>
      </c>
      <c r="C192" s="28">
        <v>8</v>
      </c>
      <c r="D192" s="5">
        <v>32</v>
      </c>
      <c r="E192" s="31">
        <v>35</v>
      </c>
      <c r="G192" s="6">
        <v>1</v>
      </c>
      <c r="H192" s="5">
        <v>100</v>
      </c>
      <c r="I192" s="31">
        <v>31</v>
      </c>
      <c r="K192" s="31"/>
      <c r="M192" s="31"/>
      <c r="O192" s="31"/>
      <c r="Q192" s="26">
        <v>1</v>
      </c>
      <c r="R192" s="5">
        <v>100</v>
      </c>
      <c r="S192" s="26"/>
      <c r="U192" s="26"/>
      <c r="W192" s="31" t="s">
        <v>7</v>
      </c>
      <c r="Y192" s="26">
        <v>1</v>
      </c>
      <c r="Z192" s="18">
        <v>100</v>
      </c>
      <c r="AA192" s="26">
        <v>18</v>
      </c>
      <c r="AB192" s="25">
        <v>13</v>
      </c>
      <c r="AC192" s="26">
        <v>5</v>
      </c>
      <c r="AD192" s="25">
        <v>30</v>
      </c>
      <c r="AE192" s="24" t="s">
        <v>7</v>
      </c>
      <c r="AG192" s="24"/>
      <c r="AI192" s="24"/>
      <c r="AK192" s="26">
        <v>20</v>
      </c>
      <c r="AL192" s="25">
        <v>11</v>
      </c>
      <c r="AM192" s="24"/>
      <c r="AO192" s="24"/>
      <c r="AS192" s="26">
        <f t="shared" si="21"/>
        <v>386</v>
      </c>
      <c r="AT192" s="6">
        <f t="shared" si="24"/>
        <v>24</v>
      </c>
      <c r="AU192" s="6">
        <f t="shared" si="25"/>
        <v>332</v>
      </c>
      <c r="AV192" s="26">
        <f t="shared" si="22"/>
        <v>0</v>
      </c>
      <c r="AW192" s="26">
        <f t="shared" si="23"/>
        <v>0</v>
      </c>
      <c r="AX192" s="13">
        <f t="shared" si="26"/>
        <v>0</v>
      </c>
    </row>
    <row r="193" spans="1:50" ht="15">
      <c r="A193" s="23" t="s">
        <v>565</v>
      </c>
      <c r="B193" s="23" t="s">
        <v>16</v>
      </c>
      <c r="E193" s="26"/>
      <c r="G193" s="26"/>
      <c r="W193" s="26"/>
      <c r="AK193" s="27" t="s">
        <v>7</v>
      </c>
      <c r="AQ193" s="27"/>
      <c r="AS193" s="26">
        <f t="shared" si="21"/>
        <v>0</v>
      </c>
      <c r="AT193" s="26">
        <f t="shared" si="24"/>
        <v>0</v>
      </c>
      <c r="AU193" s="26">
        <f t="shared" si="25"/>
        <v>0</v>
      </c>
      <c r="AV193" s="26">
        <f t="shared" si="22"/>
        <v>0</v>
      </c>
      <c r="AW193" s="26">
        <f t="shared" si="23"/>
        <v>0</v>
      </c>
      <c r="AX193" s="29">
        <f t="shared" si="26"/>
        <v>0</v>
      </c>
    </row>
    <row r="194" spans="1:50" ht="15">
      <c r="A194" s="23" t="s">
        <v>78</v>
      </c>
      <c r="B194" s="22" t="s">
        <v>4</v>
      </c>
      <c r="C194" s="31">
        <v>53</v>
      </c>
      <c r="E194" s="28">
        <v>7</v>
      </c>
      <c r="F194" s="5">
        <v>36</v>
      </c>
      <c r="G194" s="31">
        <v>45</v>
      </c>
      <c r="I194" s="6">
        <v>12</v>
      </c>
      <c r="J194" s="5">
        <v>22</v>
      </c>
      <c r="U194" s="24" t="s">
        <v>250</v>
      </c>
      <c r="W194" s="21">
        <v>10</v>
      </c>
      <c r="X194" s="20">
        <v>26</v>
      </c>
      <c r="Y194" s="27">
        <v>48</v>
      </c>
      <c r="AA194" s="26">
        <v>10</v>
      </c>
      <c r="AB194" s="25">
        <v>26</v>
      </c>
      <c r="AE194" s="26">
        <v>19</v>
      </c>
      <c r="AF194" s="25">
        <v>12</v>
      </c>
      <c r="AK194" s="27" t="s">
        <v>7</v>
      </c>
      <c r="AQ194" s="27"/>
      <c r="AS194" s="26">
        <f t="shared" si="21"/>
        <v>122</v>
      </c>
      <c r="AT194" s="6">
        <f t="shared" si="24"/>
        <v>122</v>
      </c>
      <c r="AU194" s="6">
        <f t="shared" si="25"/>
        <v>0</v>
      </c>
      <c r="AV194" s="26">
        <f t="shared" si="22"/>
        <v>0</v>
      </c>
      <c r="AW194" s="26">
        <f t="shared" si="23"/>
        <v>0</v>
      </c>
      <c r="AX194" s="13">
        <f t="shared" si="26"/>
        <v>0</v>
      </c>
    </row>
    <row r="195" spans="1:50" ht="15">
      <c r="A195" s="30" t="s">
        <v>474</v>
      </c>
      <c r="B195" s="33" t="s">
        <v>4</v>
      </c>
      <c r="C195" s="24"/>
      <c r="E195" s="26"/>
      <c r="G195" s="26"/>
      <c r="U195" s="26"/>
      <c r="W195" s="27"/>
      <c r="Y195" s="27">
        <v>54</v>
      </c>
      <c r="AA195" s="27"/>
      <c r="AC195" s="27"/>
      <c r="AE195" s="27"/>
      <c r="AG195" s="27"/>
      <c r="AI195" s="27"/>
      <c r="AK195" s="27"/>
      <c r="AM195" s="27"/>
      <c r="AO195" s="27"/>
      <c r="AQ195" s="27"/>
      <c r="AS195" s="26">
        <f>+D195+F195+H195+J195+L195+N195+P195+R195+T195+V195+Z195+X195+AB195+AD195+AF195+AH195+AJ195+AL195+AN195+AP195+AR195</f>
        <v>0</v>
      </c>
      <c r="AT195" s="6">
        <f t="shared" si="24"/>
        <v>0</v>
      </c>
      <c r="AU195" s="6">
        <f t="shared" si="25"/>
        <v>0</v>
      </c>
      <c r="AV195" s="26">
        <f>+P195+AJ195+AN195+AR195</f>
        <v>0</v>
      </c>
      <c r="AW195" s="26">
        <f>+L195+N195+T195+AH195+AP195</f>
        <v>0</v>
      </c>
      <c r="AX195" s="13">
        <f t="shared" si="26"/>
        <v>0</v>
      </c>
    </row>
    <row r="196" spans="1:50" ht="15">
      <c r="A196" s="23" t="s">
        <v>27</v>
      </c>
      <c r="B196" s="22" t="s">
        <v>5</v>
      </c>
      <c r="C196" s="28">
        <v>7</v>
      </c>
      <c r="D196" s="5">
        <v>36</v>
      </c>
      <c r="E196" s="27"/>
      <c r="Q196" s="6">
        <v>13</v>
      </c>
      <c r="R196" s="5">
        <v>20</v>
      </c>
      <c r="W196" s="26">
        <v>5</v>
      </c>
      <c r="X196" s="20">
        <v>45</v>
      </c>
      <c r="Y196" s="26">
        <v>8</v>
      </c>
      <c r="Z196" s="18">
        <v>32</v>
      </c>
      <c r="AA196" s="26">
        <v>7</v>
      </c>
      <c r="AB196" s="25">
        <v>36</v>
      </c>
      <c r="AE196" s="26">
        <v>7</v>
      </c>
      <c r="AF196" s="25">
        <v>36</v>
      </c>
      <c r="AK196" s="26">
        <v>4</v>
      </c>
      <c r="AL196" s="25">
        <v>50</v>
      </c>
      <c r="AS196" s="26">
        <f>+D196+F196+H196+J196+L196+N196+P196+R196+T196+V196+Z196+X196+AB196+AD196+AF196+AH196+AJ196+AL196+AN196+AP196+AR196</f>
        <v>255</v>
      </c>
      <c r="AT196" s="6">
        <f t="shared" si="24"/>
        <v>167</v>
      </c>
      <c r="AU196" s="6">
        <f t="shared" si="25"/>
        <v>88</v>
      </c>
      <c r="AV196" s="26">
        <f>+P196+AJ196+AN196+AR196</f>
        <v>0</v>
      </c>
      <c r="AW196" s="26">
        <f>+L196+N196+T196+AH196+AP196</f>
        <v>0</v>
      </c>
      <c r="AX196" s="13">
        <f t="shared" si="26"/>
        <v>0</v>
      </c>
    </row>
    <row r="197" spans="1:50" ht="15">
      <c r="A197" s="23" t="s">
        <v>55</v>
      </c>
      <c r="B197" s="22" t="s">
        <v>2</v>
      </c>
      <c r="C197" s="31">
        <v>35</v>
      </c>
      <c r="E197" s="28">
        <v>11</v>
      </c>
      <c r="F197" s="5">
        <v>24</v>
      </c>
      <c r="G197" s="6" t="s">
        <v>19</v>
      </c>
      <c r="I197" s="6">
        <v>4</v>
      </c>
      <c r="J197" s="5">
        <v>50</v>
      </c>
      <c r="Q197" s="27">
        <v>31</v>
      </c>
      <c r="S197" s="27"/>
      <c r="U197" s="27"/>
      <c r="W197" s="31" t="s">
        <v>7</v>
      </c>
      <c r="Y197" s="27">
        <v>34</v>
      </c>
      <c r="AA197" s="26">
        <v>9</v>
      </c>
      <c r="AB197" s="25">
        <v>29</v>
      </c>
      <c r="AE197" s="26">
        <v>9</v>
      </c>
      <c r="AF197" s="25">
        <v>29</v>
      </c>
      <c r="AK197" s="26">
        <v>5</v>
      </c>
      <c r="AL197" s="25">
        <v>45</v>
      </c>
      <c r="AS197" s="26">
        <f>+D197+F197+H197+J197+L197+N197+P197+R197+T197+V197+Z197+X197+AB197+AD197+AF197+AH197+AJ197+AL197+AN197+AP197+AR197</f>
        <v>177</v>
      </c>
      <c r="AT197" s="6">
        <f t="shared" si="24"/>
        <v>177</v>
      </c>
      <c r="AU197" s="6">
        <f t="shared" si="25"/>
        <v>0</v>
      </c>
      <c r="AV197" s="26">
        <f>+P197+AJ197+AN197+AR197</f>
        <v>0</v>
      </c>
      <c r="AW197" s="26">
        <f>+L197+N197+T197+AH197+AP197</f>
        <v>0</v>
      </c>
      <c r="AX197" s="13">
        <f t="shared" si="26"/>
        <v>0</v>
      </c>
    </row>
  </sheetData>
  <sheetProtection/>
  <mergeCells count="21">
    <mergeCell ref="Q1:R1"/>
    <mergeCell ref="O1:P1"/>
    <mergeCell ref="W1:X1"/>
    <mergeCell ref="AA1:AB1"/>
    <mergeCell ref="AI1:AJ1"/>
    <mergeCell ref="AG1:AH1"/>
    <mergeCell ref="AE1:AF1"/>
    <mergeCell ref="Y1:Z1"/>
    <mergeCell ref="AM1:AN1"/>
    <mergeCell ref="U1:V1"/>
    <mergeCell ref="AC1:AD1"/>
    <mergeCell ref="AO1:AP1"/>
    <mergeCell ref="AQ1:AR1"/>
    <mergeCell ref="C1:D1"/>
    <mergeCell ref="E1:F1"/>
    <mergeCell ref="G1:H1"/>
    <mergeCell ref="I1:J1"/>
    <mergeCell ref="K1:L1"/>
    <mergeCell ref="M1:N1"/>
    <mergeCell ref="S1:T1"/>
    <mergeCell ref="AK1:A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75" t="s">
        <v>99</v>
      </c>
      <c r="C1" s="75"/>
      <c r="D1" s="75"/>
      <c r="E1" s="75"/>
      <c r="F1" s="75"/>
      <c r="I1" s="75" t="s">
        <v>169</v>
      </c>
      <c r="J1" s="75"/>
      <c r="K1" s="75"/>
      <c r="L1" s="75"/>
      <c r="M1" s="75"/>
    </row>
    <row r="2" spans="2:13" s="7" customFormat="1" ht="15.75" thickBot="1">
      <c r="B2" s="74" t="s">
        <v>20</v>
      </c>
      <c r="C2" s="74"/>
      <c r="D2" s="8" t="s">
        <v>90</v>
      </c>
      <c r="E2" s="8" t="s">
        <v>91</v>
      </c>
      <c r="F2" s="8" t="s">
        <v>92</v>
      </c>
      <c r="I2" s="74" t="s">
        <v>20</v>
      </c>
      <c r="J2" s="74"/>
      <c r="K2" s="10" t="s">
        <v>90</v>
      </c>
      <c r="L2" s="10" t="s">
        <v>91</v>
      </c>
      <c r="M2" s="10" t="s">
        <v>92</v>
      </c>
    </row>
    <row r="3" spans="3:13" ht="15.75" thickTop="1">
      <c r="C3" t="s">
        <v>89</v>
      </c>
      <c r="D3">
        <f>467+70+134+80+122+122+135+267+221+146+194+120+144+167+193+50+154</f>
        <v>2786</v>
      </c>
      <c r="E3">
        <v>23</v>
      </c>
      <c r="F3" s="9">
        <f aca="true" t="shared" si="0" ref="F3:F18">+D3/E3</f>
        <v>121.1304347826087</v>
      </c>
      <c r="J3" t="s">
        <v>89</v>
      </c>
      <c r="K3">
        <f>322+215+287+145+119+206+255+189+60+120+90+133+208+92+231+183+192</f>
        <v>3047</v>
      </c>
      <c r="L3">
        <v>30</v>
      </c>
      <c r="M3" s="9">
        <f>+K3/L3</f>
        <v>101.56666666666666</v>
      </c>
    </row>
    <row r="4" spans="3:13" ht="15">
      <c r="C4" t="s">
        <v>98</v>
      </c>
      <c r="D4">
        <f>619+139+113+156+115+48+16+45+76+173+192+45+126+65+40+180+53</f>
        <v>2201</v>
      </c>
      <c r="E4">
        <v>17</v>
      </c>
      <c r="F4" s="9">
        <f t="shared" si="0"/>
        <v>129.47058823529412</v>
      </c>
      <c r="J4" t="s">
        <v>106</v>
      </c>
      <c r="K4">
        <f>237+280+78+59+100+126+119+197+59+30+12+82+45+135+173+30+156</f>
        <v>1918</v>
      </c>
      <c r="L4">
        <v>21</v>
      </c>
      <c r="M4" s="9">
        <f>+K4/L4</f>
        <v>91.33333333333333</v>
      </c>
    </row>
    <row r="5" spans="3:13" ht="15">
      <c r="C5" t="s">
        <v>109</v>
      </c>
      <c r="D5">
        <f>132+38+184+188+198+68+154+136+18+97+45+32+115+103+204</f>
        <v>1712</v>
      </c>
      <c r="E5">
        <v>12</v>
      </c>
      <c r="F5" s="9">
        <f t="shared" si="0"/>
        <v>142.66666666666666</v>
      </c>
      <c r="J5" t="s">
        <v>96</v>
      </c>
      <c r="K5">
        <f>232+7+99+88+82+60+40+46+202+80+67+215+38+42+34+75+59</f>
        <v>1466</v>
      </c>
      <c r="L5">
        <v>22</v>
      </c>
      <c r="M5" s="9">
        <f>+K5/L5</f>
        <v>66.63636363636364</v>
      </c>
    </row>
    <row r="6" spans="3:13" ht="15">
      <c r="C6" t="s">
        <v>96</v>
      </c>
      <c r="D6">
        <f>229+58+63+50+23+193+65+38+40+128+63+30+82+51+56+132+26</f>
        <v>1327</v>
      </c>
      <c r="E6">
        <v>17</v>
      </c>
      <c r="F6" s="9">
        <f t="shared" si="0"/>
        <v>78.05882352941177</v>
      </c>
      <c r="J6" t="s">
        <v>100</v>
      </c>
      <c r="K6">
        <f>111+72+104+74+132+44+71+36+73+30+144+68+118+108+90+65</f>
        <v>1340</v>
      </c>
      <c r="L6">
        <v>26</v>
      </c>
      <c r="M6" s="9">
        <f>+K6/L6</f>
        <v>51.53846153846154</v>
      </c>
    </row>
    <row r="7" spans="3:13" ht="15">
      <c r="C7" t="s">
        <v>106</v>
      </c>
      <c r="D7">
        <f>47+23+86+123+114+21+170+85+34+26+60+18+125+221+24+133</f>
        <v>1310</v>
      </c>
      <c r="E7">
        <v>20</v>
      </c>
      <c r="F7" s="9">
        <f>+D7/E7</f>
        <v>65.5</v>
      </c>
      <c r="J7" t="s">
        <v>102</v>
      </c>
      <c r="K7">
        <f>80+2+47+151+119+30+2+5+86+45+24+140+92+16+11+71</f>
        <v>921</v>
      </c>
      <c r="L7">
        <v>8</v>
      </c>
      <c r="M7" s="9">
        <f aca="true" t="shared" si="1" ref="M7:M12">+K7/L7</f>
        <v>115.125</v>
      </c>
    </row>
    <row r="8" spans="3:13" ht="15">
      <c r="C8" t="s">
        <v>108</v>
      </c>
      <c r="D8">
        <f>137+172+41+15+66+17+41+9+73+40+89+100+76+80+122+86</f>
        <v>1164</v>
      </c>
      <c r="E8">
        <v>11</v>
      </c>
      <c r="F8" s="9">
        <f>+D8/E8</f>
        <v>105.81818181818181</v>
      </c>
      <c r="J8" t="s">
        <v>161</v>
      </c>
      <c r="K8">
        <f>84+9+24+13+12+13+13+10+11+100+80+45+100+105+22+100+100</f>
        <v>841</v>
      </c>
      <c r="L8">
        <v>4</v>
      </c>
      <c r="M8" s="9">
        <f>+K8/L8</f>
        <v>210.25</v>
      </c>
    </row>
    <row r="9" spans="3:13" ht="15">
      <c r="C9" t="s">
        <v>100</v>
      </c>
      <c r="D9">
        <f>167+19+78+75+52+45+97+73+65+39+11+50+60+80+68+22+42</f>
        <v>1043</v>
      </c>
      <c r="E9">
        <v>20</v>
      </c>
      <c r="F9" s="9">
        <f>+D9/E9</f>
        <v>52.15</v>
      </c>
      <c r="J9" t="s">
        <v>108</v>
      </c>
      <c r="K9">
        <f>140+36+3+22+18+50+14+54+39+192+16+116+26+90</f>
        <v>816</v>
      </c>
      <c r="L9">
        <v>15</v>
      </c>
      <c r="M9" s="9">
        <f>+K9/L9</f>
        <v>54.4</v>
      </c>
    </row>
    <row r="10" spans="3:13" ht="15">
      <c r="C10" t="s">
        <v>95</v>
      </c>
      <c r="D10">
        <f>136+60+80+80+24+62+61+100</f>
        <v>603</v>
      </c>
      <c r="E10">
        <v>5</v>
      </c>
      <c r="F10" s="9">
        <f>+D10/E10</f>
        <v>120.6</v>
      </c>
      <c r="J10" t="s">
        <v>109</v>
      </c>
      <c r="K10">
        <f>45+41+6+119+100+16+27+116+65+51+12+7+76+35+12+35</f>
        <v>763</v>
      </c>
      <c r="L10">
        <v>17</v>
      </c>
      <c r="M10" s="9">
        <f t="shared" si="1"/>
        <v>44.88235294117647</v>
      </c>
    </row>
    <row r="11" spans="3:13" ht="15">
      <c r="C11" t="s">
        <v>104</v>
      </c>
      <c r="D11">
        <f>94+26+24+36+69+25+44+69+40+80+20+13+3+15</f>
        <v>558</v>
      </c>
      <c r="E11">
        <v>8</v>
      </c>
      <c r="F11" s="9">
        <f t="shared" si="0"/>
        <v>69.75</v>
      </c>
      <c r="J11" t="s">
        <v>93</v>
      </c>
      <c r="K11">
        <f>119+45+46+14+7+67+88+115+70+11+18+84+26</f>
        <v>710</v>
      </c>
      <c r="L11">
        <v>19</v>
      </c>
      <c r="M11" s="9">
        <f t="shared" si="1"/>
        <v>37.36842105263158</v>
      </c>
    </row>
    <row r="12" spans="3:13" ht="15">
      <c r="C12" t="s">
        <v>93</v>
      </c>
      <c r="D12">
        <f>35+36+4+52+20+22+8+19+16+30+18+9</f>
        <v>269</v>
      </c>
      <c r="E12">
        <v>13</v>
      </c>
      <c r="F12" s="9">
        <f t="shared" si="0"/>
        <v>20.692307692307693</v>
      </c>
      <c r="J12" t="s">
        <v>98</v>
      </c>
      <c r="K12">
        <f>26+5+11+12+14+40+80+41+27+60+15+11+40+29</f>
        <v>411</v>
      </c>
      <c r="L12">
        <v>11</v>
      </c>
      <c r="M12" s="9">
        <f t="shared" si="1"/>
        <v>37.36363636363637</v>
      </c>
    </row>
    <row r="13" spans="3:13" ht="15">
      <c r="C13" t="s">
        <v>107</v>
      </c>
      <c r="D13">
        <f>24+50+29+29+45</f>
        <v>177</v>
      </c>
      <c r="E13">
        <v>5</v>
      </c>
      <c r="F13" s="9">
        <f t="shared" si="0"/>
        <v>35.4</v>
      </c>
      <c r="J13" t="s">
        <v>104</v>
      </c>
      <c r="K13">
        <f>27+7+12+20+1+28+22+57+8+22</f>
        <v>204</v>
      </c>
      <c r="L13">
        <v>13</v>
      </c>
      <c r="M13" s="9">
        <f>+K13/L13</f>
        <v>15.692307692307692</v>
      </c>
    </row>
    <row r="14" spans="3:13" ht="15">
      <c r="C14" t="s">
        <v>94</v>
      </c>
      <c r="D14">
        <f>36+22+26+26+12</f>
        <v>122</v>
      </c>
      <c r="E14">
        <v>7</v>
      </c>
      <c r="F14" s="9">
        <f t="shared" si="0"/>
        <v>17.428571428571427</v>
      </c>
      <c r="J14" t="s">
        <v>94</v>
      </c>
      <c r="K14">
        <f>34+1+15+9+36+45+14+12+28+7</f>
        <v>201</v>
      </c>
      <c r="L14">
        <v>8</v>
      </c>
      <c r="M14" s="9">
        <f>+K14/L14</f>
        <v>25.125</v>
      </c>
    </row>
    <row r="15" spans="3:13" ht="15">
      <c r="C15" t="s">
        <v>160</v>
      </c>
      <c r="D15">
        <f>18+13+24</f>
        <v>55</v>
      </c>
      <c r="E15">
        <v>3</v>
      </c>
      <c r="F15" s="9">
        <f>+D15/E15</f>
        <v>18.333333333333332</v>
      </c>
      <c r="J15" t="s">
        <v>95</v>
      </c>
      <c r="K15">
        <f>0+5+8+9+7+14</f>
        <v>43</v>
      </c>
      <c r="L15">
        <v>6</v>
      </c>
      <c r="M15" s="9">
        <f>+K15/L15</f>
        <v>7.166666666666667</v>
      </c>
    </row>
    <row r="16" spans="3:13" ht="15">
      <c r="C16" t="s">
        <v>161</v>
      </c>
      <c r="D16" s="22">
        <f>15+9+30</f>
        <v>54</v>
      </c>
      <c r="E16">
        <v>3</v>
      </c>
      <c r="F16" s="9">
        <f t="shared" si="0"/>
        <v>18</v>
      </c>
      <c r="J16" t="s">
        <v>101</v>
      </c>
      <c r="K16">
        <f>0+10+5+18</f>
        <v>33</v>
      </c>
      <c r="L16">
        <v>2</v>
      </c>
      <c r="M16" s="9">
        <f aca="true" t="shared" si="2" ref="M16:M22">+K16/L16</f>
        <v>16.5</v>
      </c>
    </row>
    <row r="17" spans="3:13" ht="15">
      <c r="C17" t="s">
        <v>105</v>
      </c>
      <c r="D17" s="22">
        <f>24+9+3</f>
        <v>36</v>
      </c>
      <c r="E17">
        <v>3</v>
      </c>
      <c r="F17" s="9">
        <f t="shared" si="0"/>
        <v>12</v>
      </c>
      <c r="J17" t="s">
        <v>253</v>
      </c>
      <c r="K17">
        <f>0+24</f>
        <v>24</v>
      </c>
      <c r="L17">
        <v>2</v>
      </c>
      <c r="M17" s="9">
        <f t="shared" si="2"/>
        <v>12</v>
      </c>
    </row>
    <row r="18" spans="3:13" ht="15">
      <c r="C18" t="s">
        <v>97</v>
      </c>
      <c r="D18">
        <v>4</v>
      </c>
      <c r="E18">
        <v>2</v>
      </c>
      <c r="F18" s="9">
        <f t="shared" si="0"/>
        <v>2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102</v>
      </c>
      <c r="D19">
        <f>0+4</f>
        <v>4</v>
      </c>
      <c r="E19">
        <v>6</v>
      </c>
      <c r="F19" s="9">
        <f>+D19/E19</f>
        <v>0.6666666666666666</v>
      </c>
      <c r="J19" s="22" t="s">
        <v>103</v>
      </c>
      <c r="K19">
        <f>0+4</f>
        <v>4</v>
      </c>
      <c r="L19">
        <v>2</v>
      </c>
      <c r="M19" s="16">
        <f>+K19/L19</f>
        <v>2</v>
      </c>
    </row>
    <row r="20" spans="3:13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t="s">
        <v>252</v>
      </c>
      <c r="K20">
        <v>0</v>
      </c>
      <c r="L20">
        <v>1</v>
      </c>
      <c r="M20" s="9">
        <f t="shared" si="2"/>
        <v>0</v>
      </c>
    </row>
    <row r="21" spans="3:13" ht="15">
      <c r="C21" t="s">
        <v>163</v>
      </c>
      <c r="D21">
        <v>0</v>
      </c>
      <c r="E21">
        <v>1</v>
      </c>
      <c r="F21" s="9">
        <f t="shared" si="3"/>
        <v>0</v>
      </c>
      <c r="J21" t="s">
        <v>335</v>
      </c>
      <c r="K21">
        <v>0</v>
      </c>
      <c r="L21">
        <v>1</v>
      </c>
      <c r="M21" s="9">
        <f t="shared" si="2"/>
        <v>0</v>
      </c>
    </row>
    <row r="22" spans="3:13" ht="15">
      <c r="C22" t="s">
        <v>164</v>
      </c>
      <c r="D22">
        <v>0</v>
      </c>
      <c r="E22">
        <v>1</v>
      </c>
      <c r="F22" s="9">
        <f t="shared" si="3"/>
        <v>0</v>
      </c>
      <c r="J22" s="14" t="s">
        <v>451</v>
      </c>
      <c r="K22">
        <v>0</v>
      </c>
      <c r="L22">
        <v>1</v>
      </c>
      <c r="M22" s="16">
        <f t="shared" si="2"/>
        <v>0</v>
      </c>
    </row>
    <row r="23" spans="3:13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469</v>
      </c>
      <c r="K23">
        <v>0</v>
      </c>
      <c r="L23">
        <v>1</v>
      </c>
      <c r="M23" s="16">
        <f>+K23/L23</f>
        <v>0</v>
      </c>
    </row>
    <row r="24" spans="3:13" ht="15">
      <c r="C24" s="22" t="s">
        <v>520</v>
      </c>
      <c r="D24">
        <v>0</v>
      </c>
      <c r="E24">
        <v>1</v>
      </c>
      <c r="F24" s="16">
        <f>+D24/E24</f>
        <v>0</v>
      </c>
      <c r="H24" s="22"/>
      <c r="I24" s="22"/>
      <c r="J24" s="22" t="s">
        <v>539</v>
      </c>
      <c r="K24" s="22">
        <v>0</v>
      </c>
      <c r="L24" s="22">
        <v>1</v>
      </c>
      <c r="M24" s="16">
        <f>+K24/L24</f>
        <v>0</v>
      </c>
    </row>
    <row r="25" spans="3:13" ht="15">
      <c r="C25" s="22" t="s">
        <v>550</v>
      </c>
      <c r="D25">
        <v>0</v>
      </c>
      <c r="E25">
        <v>1</v>
      </c>
      <c r="F25" s="16">
        <f>+D25/E25</f>
        <v>0</v>
      </c>
      <c r="H25" s="22"/>
      <c r="I25" s="22"/>
      <c r="J25" s="22" t="s">
        <v>540</v>
      </c>
      <c r="K25" s="22">
        <v>0</v>
      </c>
      <c r="L25" s="22">
        <v>1</v>
      </c>
      <c r="M25" s="16">
        <f>+K25/L25</f>
        <v>0</v>
      </c>
    </row>
    <row r="26" spans="1:13" ht="15">
      <c r="A26" s="22"/>
      <c r="B26" s="22"/>
      <c r="C26" s="22" t="s">
        <v>558</v>
      </c>
      <c r="D26" s="22">
        <v>0</v>
      </c>
      <c r="E26" s="22">
        <v>1</v>
      </c>
      <c r="F26" s="16">
        <f>+D26/E26</f>
        <v>0</v>
      </c>
      <c r="H26" s="22"/>
      <c r="I26" s="22"/>
      <c r="J26" s="22" t="s">
        <v>541</v>
      </c>
      <c r="K26" s="22">
        <v>0</v>
      </c>
      <c r="L26" s="22">
        <v>1</v>
      </c>
      <c r="M26" s="16">
        <f>+K26/L26</f>
        <v>0</v>
      </c>
    </row>
    <row r="27" spans="3:13" ht="15">
      <c r="C27" t="s">
        <v>254</v>
      </c>
      <c r="D27">
        <v>0</v>
      </c>
      <c r="E27">
        <v>2</v>
      </c>
      <c r="F27" s="9">
        <f t="shared" si="3"/>
        <v>0</v>
      </c>
      <c r="J27" s="22" t="s">
        <v>538</v>
      </c>
      <c r="K27">
        <v>0</v>
      </c>
      <c r="L27">
        <v>1</v>
      </c>
      <c r="M27" s="16">
        <f>+K27/L27</f>
        <v>0</v>
      </c>
    </row>
    <row r="28" spans="3:13" ht="15">
      <c r="C28" t="s">
        <v>335</v>
      </c>
      <c r="D28">
        <v>0</v>
      </c>
      <c r="E28">
        <v>3</v>
      </c>
      <c r="F28" s="9">
        <f t="shared" si="3"/>
        <v>0</v>
      </c>
      <c r="J28" t="s">
        <v>105</v>
      </c>
      <c r="K28">
        <v>0</v>
      </c>
      <c r="L28">
        <v>2</v>
      </c>
      <c r="M28" s="9">
        <f aca="true" t="shared" si="4" ref="M28:M33">+K28/L28</f>
        <v>0</v>
      </c>
    </row>
    <row r="29" spans="3:13" ht="15">
      <c r="C29" t="s">
        <v>103</v>
      </c>
      <c r="D29">
        <v>0</v>
      </c>
      <c r="E29">
        <v>4</v>
      </c>
      <c r="F29" s="9">
        <f t="shared" si="3"/>
        <v>0</v>
      </c>
      <c r="J29" t="s">
        <v>107</v>
      </c>
      <c r="K29">
        <v>0</v>
      </c>
      <c r="L29">
        <v>2</v>
      </c>
      <c r="M29" s="9">
        <f t="shared" si="4"/>
        <v>0</v>
      </c>
    </row>
    <row r="30" spans="1:13" s="22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t="s">
        <v>97</v>
      </c>
      <c r="K30">
        <v>0</v>
      </c>
      <c r="L30">
        <v>2</v>
      </c>
      <c r="M30" s="9">
        <f t="shared" si="4"/>
        <v>0</v>
      </c>
    </row>
    <row r="31" spans="1:13" s="22" customFormat="1" ht="15">
      <c r="A31" s="56"/>
      <c r="B31" s="56"/>
      <c r="C31" s="56" t="s">
        <v>540</v>
      </c>
      <c r="D31" s="56">
        <v>0</v>
      </c>
      <c r="E31" s="56">
        <v>1</v>
      </c>
      <c r="F31" s="57">
        <f>+D31/E31</f>
        <v>0</v>
      </c>
      <c r="H31"/>
      <c r="I31"/>
      <c r="J31" t="s">
        <v>422</v>
      </c>
      <c r="K31">
        <v>0</v>
      </c>
      <c r="L31">
        <v>2</v>
      </c>
      <c r="M31" s="9">
        <f t="shared" si="4"/>
        <v>0</v>
      </c>
    </row>
    <row r="32" spans="1:13" s="22" customFormat="1" ht="15">
      <c r="A32" s="56"/>
      <c r="B32" s="56"/>
      <c r="C32" s="56" t="s">
        <v>579</v>
      </c>
      <c r="D32" s="56">
        <v>0</v>
      </c>
      <c r="E32" s="56">
        <v>1</v>
      </c>
      <c r="F32" s="57">
        <f>+D32/E32</f>
        <v>0</v>
      </c>
      <c r="H32"/>
      <c r="I32"/>
      <c r="J32" s="14" t="s">
        <v>164</v>
      </c>
      <c r="K32">
        <v>0</v>
      </c>
      <c r="L32">
        <v>2</v>
      </c>
      <c r="M32" s="16">
        <f t="shared" si="4"/>
        <v>0</v>
      </c>
    </row>
    <row r="33" spans="10:13" ht="15">
      <c r="J33" t="s">
        <v>251</v>
      </c>
      <c r="K33">
        <v>0</v>
      </c>
      <c r="L33">
        <v>2</v>
      </c>
      <c r="M33" s="9">
        <f t="shared" si="4"/>
        <v>0</v>
      </c>
    </row>
    <row r="34" spans="10:13" ht="15">
      <c r="J34" s="14" t="s">
        <v>162</v>
      </c>
      <c r="K34">
        <f>0</f>
        <v>0</v>
      </c>
      <c r="L34">
        <v>2</v>
      </c>
      <c r="M34" s="16">
        <f>+K34/L34</f>
        <v>0</v>
      </c>
    </row>
    <row r="35" spans="10:13" ht="15">
      <c r="J35" s="22"/>
      <c r="M35" s="16"/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gép</cp:lastModifiedBy>
  <dcterms:created xsi:type="dcterms:W3CDTF">2009-11-28T21:01:49Z</dcterms:created>
  <dcterms:modified xsi:type="dcterms:W3CDTF">2011-01-21T15:58:33Z</dcterms:modified>
  <cp:category/>
  <cp:version/>
  <cp:contentType/>
  <cp:contentStatus/>
</cp:coreProperties>
</file>