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1" sheetId="1" r:id="rId1"/>
    <sheet name="ffifutam2" sheetId="2" r:id="rId2"/>
    <sheet name="összffi" sheetId="3" r:id="rId3"/>
    <sheet name="össznöi" sheetId="4" r:id="rId4"/>
    <sheet name="orszag" sheetId="5" r:id="rId5"/>
  </sheets>
  <definedNames/>
  <calcPr fullCalcOnLoad="1"/>
</workbook>
</file>

<file path=xl/sharedStrings.xml><?xml version="1.0" encoding="utf-8"?>
<sst xmlns="http://schemas.openxmlformats.org/spreadsheetml/2006/main" count="1883" uniqueCount="586">
  <si>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</si>
  <si>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</si>
  <si>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</si>
  <si>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</si>
  <si>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</si>
  <si>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</si>
  <si>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</si>
  <si>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</si>
  <si>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</si>
  <si>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</si>
  <si>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</si>
  <si>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</si>
  <si>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</si>
  <si>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</si>
  <si>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</si>
  <si>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</si>
  <si>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</si>
  <si>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</si>
  <si>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</si>
  <si>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</si>
  <si>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</si>
  <si>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</si>
  <si>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</si>
  <si>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</si>
  <si>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</si>
  <si>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</si>
  <si>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</si>
  <si>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</si>
  <si>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</si>
  <si>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</si>
  <si>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</si>
  <si>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</si>
  <si>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</si>
  <si>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</si>
  <si>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</si>
  <si>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</si>
  <si>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</si>
  <si>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</si>
  <si>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</si>
  <si>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</si>
  <si>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</si>
  <si>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</si>
  <si>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</si>
  <si>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</si>
  <si>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</si>
  <si>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</si>
  <si>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</si>
  <si>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</si>
  <si>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</si>
  <si>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</si>
  <si>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</si>
  <si>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</si>
  <si>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</si>
  <si>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</si>
  <si>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</si>
  <si>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</si>
  <si>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</si>
  <si>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</si>
  <si>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</si>
  <si>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</si>
  <si>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</si>
  <si>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</si>
  <si>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</si>
  <si>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</si>
  <si>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</si>
  <si>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</si>
  <si>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</si>
  <si>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</si>
  <si>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</si>
  <si>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</si>
  <si>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</si>
  <si>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</si>
  <si>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</si>
  <si>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</si>
  <si>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</si>
  <si>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</si>
  <si>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</si>
  <si>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</si>
  <si>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</si>
  <si>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</si>
  <si>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</si>
  <si>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</si>
  <si>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</si>
  <si>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</si>
  <si>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</si>
  <si>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</si>
  <si>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</si>
  <si>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</si>
  <si>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</si>
  <si>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</si>
  <si>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</si>
  <si>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</si>
  <si>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</si>
  <si>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</si>
  <si>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</si>
  <si>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</si>
  <si>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</si>
  <si>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</si>
  <si>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</si>
  <si>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</si>
  <si>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</si>
  <si>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</si>
  <si>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</si>
  <si>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</si>
  <si>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</si>
  <si>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</si>
  <si>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</si>
  <si>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</si>
  <si>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</si>
  <si>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</si>
  <si>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</si>
  <si>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</si>
  <si>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</si>
  <si>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</si>
  <si>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</si>
  <si>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</si>
  <si>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</si>
  <si>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</si>
  <si>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</si>
  <si>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</si>
  <si>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</si>
  <si>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</si>
  <si>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</si>
  <si>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</si>
  <si>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</si>
  <si>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</si>
  <si>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</si>
  <si>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</si>
  <si>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</si>
  <si>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</si>
  <si>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</si>
  <si>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</si>
  <si>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</si>
  <si>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</si>
  <si>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</si>
  <si>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</si>
  <si>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</si>
  <si>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</si>
  <si>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</si>
  <si>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</si>
  <si>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</si>
  <si>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</si>
  <si>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</si>
  <si>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</si>
  <si>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</si>
  <si>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</si>
  <si>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</si>
  <si>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</si>
  <si>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</si>
  <si>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</si>
  <si>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</si>
  <si>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</si>
  <si>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</si>
  <si>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</si>
  <si>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</si>
  <si>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</si>
  <si>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</si>
  <si>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</si>
  <si>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</si>
  <si>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</si>
  <si>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</si>
  <si>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</si>
  <si>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</si>
  <si>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</si>
  <si>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</si>
  <si>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</si>
  <si>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</si>
  <si>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</si>
  <si>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</si>
  <si>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</si>
  <si>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</si>
  <si>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</si>
  <si>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</si>
  <si>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</si>
  <si>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</si>
  <si>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</si>
  <si>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</si>
  <si>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</si>
  <si>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</si>
  <si>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</si>
  <si>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</si>
  <si>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</si>
  <si>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</si>
  <si>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</si>
  <si>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</si>
  <si>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</si>
  <si>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</si>
  <si>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</si>
  <si>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</si>
  <si>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</si>
  <si>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</si>
  <si>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</si>
  <si>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</si>
  <si>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</si>
  <si>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</si>
  <si>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</si>
  <si>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</si>
  <si>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</si>
  <si>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</si>
  <si>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</si>
  <si>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</si>
  <si>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</si>
  <si>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</si>
  <si>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</si>
  <si>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</si>
  <si>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</si>
  <si>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</si>
  <si>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</si>
  <si>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</si>
  <si>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</si>
  <si>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</si>
  <si>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</si>
  <si>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</si>
  <si>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</si>
  <si>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</si>
  <si>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</si>
  <si>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</si>
  <si>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</si>
  <si>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</si>
  <si>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</si>
  <si>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</si>
  <si>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</si>
  <si>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</si>
  <si>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</si>
  <si>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</si>
  <si>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</si>
  <si>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</si>
  <si>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</si>
  <si>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</si>
  <si>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</si>
  <si>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</si>
  <si>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</si>
  <si>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</si>
  <si>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</si>
  <si>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</si>
  <si>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</si>
  <si>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</si>
  <si>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</si>
  <si>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</si>
  <si>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</si>
  <si>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</si>
  <si>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</si>
  <si>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</si>
  <si>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</si>
  <si>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</si>
  <si>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</si>
  <si>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</si>
  <si>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</si>
  <si>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</si>
  <si>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</si>
  <si>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</si>
  <si>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</si>
  <si>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</si>
  <si>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</si>
  <si>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</si>
  <si>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</si>
  <si>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</si>
  <si>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</si>
  <si>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</si>
  <si>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</si>
  <si>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</si>
  <si>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</si>
  <si>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</si>
  <si>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</si>
  <si>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</si>
  <si>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</si>
  <si>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</si>
  <si>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</si>
  <si>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</si>
  <si>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</si>
  <si>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</si>
  <si>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</si>
  <si>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</si>
  <si>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</si>
  <si>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</si>
  <si>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</si>
  <si>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</si>
  <si>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</si>
  <si>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</si>
  <si>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</si>
  <si>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</si>
  <si>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</si>
  <si>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</si>
  <si>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</si>
  <si>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</si>
  <si>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</si>
  <si>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</si>
  <si>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</si>
  <si>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</si>
  <si>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</si>
  <si>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</si>
  <si>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</si>
  <si>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</si>
  <si>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</si>
  <si>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</si>
  <si>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</si>
  <si>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</si>
  <si>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</si>
  <si>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</si>
  <si>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</si>
  <si>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</si>
  <si>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</si>
  <si>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</si>
  <si>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</si>
  <si>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</si>
  <si>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</si>
  <si>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</si>
  <si>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</si>
  <si>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</si>
  <si>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</si>
  <si>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</si>
  <si>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</si>
  <si>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</si>
  <si>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</si>
  <si>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</si>
  <si>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</si>
  <si>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</si>
  <si>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</si>
  <si>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</si>
  <si>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</si>
  <si>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</si>
  <si>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</si>
  <si>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</si>
  <si>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</si>
  <si>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</si>
  <si>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</si>
  <si>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</si>
  <si>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</si>
  <si>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</si>
  <si>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</si>
  <si>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</si>
  <si>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</si>
  <si>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</si>
  <si>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</si>
  <si>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</si>
  <si>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</si>
  <si>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</si>
  <si>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</si>
  <si>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</si>
  <si>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</si>
  <si>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</si>
  <si>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</si>
  <si>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</si>
  <si>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</si>
  <si>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</si>
  <si>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</si>
  <si>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</si>
  <si>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</si>
  <si>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</si>
  <si>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</si>
  <si>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</si>
  <si>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</si>
  <si>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</si>
  <si>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</si>
  <si>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</si>
  <si>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</si>
  <si>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</si>
  <si>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</si>
  <si>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</si>
  <si>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</si>
  <si>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</si>
  <si>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</si>
  <si>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</si>
  <si>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</si>
  <si>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</si>
  <si>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</si>
  <si>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</si>
  <si>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</si>
  <si>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</si>
  <si>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</si>
  <si>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</si>
  <si>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</si>
  <si>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</si>
  <si>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</si>
  <si>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</si>
  <si>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</si>
  <si>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</si>
  <si>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</si>
  <si>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</si>
  <si>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</si>
  <si>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</si>
  <si>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</si>
  <si>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</si>
  <si>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</si>
  <si>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</si>
  <si>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</si>
  <si>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</si>
  <si>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</si>
  <si>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</si>
  <si>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</si>
  <si>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</si>
  <si>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</si>
  <si>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</si>
  <si>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</si>
  <si>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</si>
  <si>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</si>
  <si>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</si>
  <si>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</si>
  <si>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</si>
  <si>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</si>
  <si>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</si>
  <si>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</si>
  <si>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</si>
  <si>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</si>
  <si>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</si>
  <si>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</si>
  <si>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</si>
  <si>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</si>
  <si>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</si>
  <si>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</si>
  <si>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</si>
  <si>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</si>
  <si>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</si>
  <si>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</si>
  <si>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</si>
  <si>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</si>
  <si>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</si>
  <si>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</si>
  <si>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</si>
  <si>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</si>
  <si>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</si>
  <si>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</si>
  <si>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</si>
  <si>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</si>
  <si>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</si>
  <si>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</si>
  <si>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</si>
  <si>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</si>
  <si>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</si>
  <si>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</si>
  <si>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</si>
  <si>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</si>
  <si>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</si>
  <si>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</si>
  <si>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</si>
  <si>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</si>
  <si>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</si>
  <si>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</si>
  <si>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</si>
  <si>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</si>
  <si>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</si>
  <si>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</si>
  <si>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</si>
  <si>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</si>
  <si>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</si>
  <si>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</si>
  <si>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</si>
  <si>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</si>
  <si>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</si>
  <si>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</si>
  <si>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</si>
  <si>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</si>
  <si>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</si>
  <si>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</si>
  <si>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</si>
  <si>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</si>
  <si>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</si>
  <si>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</si>
  <si>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</si>
  <si>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</si>
  <si>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</si>
  <si>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</si>
  <si>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</si>
  <si>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</si>
  <si>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</si>
  <si>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</si>
  <si>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</si>
  <si>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</si>
  <si>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</si>
  <si>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</si>
  <si>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</si>
  <si>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</si>
  <si>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</si>
  <si>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</si>
  <si>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</si>
  <si>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</si>
  <si>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</si>
  <si>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</si>
  <si>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</si>
  <si>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</si>
  <si>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</si>
  <si>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</si>
  <si>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</si>
  <si>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</si>
  <si>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</si>
  <si>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</si>
  <si>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</si>
  <si>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</si>
  <si>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</si>
  <si>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</si>
  <si>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</si>
  <si>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</si>
  <si>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</si>
  <si>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</si>
  <si>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</si>
  <si>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</si>
  <si>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</si>
  <si>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</si>
  <si>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</si>
  <si>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</si>
  <si>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</si>
  <si>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</si>
  <si>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</si>
  <si>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</si>
  <si>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</si>
  <si>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Fischer</t>
  </si>
  <si>
    <t>Salomon</t>
  </si>
  <si>
    <t>Elan</t>
  </si>
  <si>
    <t xml:space="preserve">SRB </t>
  </si>
  <si>
    <t>A pályát tűzte:</t>
  </si>
  <si>
    <t>idei Vk-sorozatban most először szerepel</t>
  </si>
  <si>
    <t>abszolút újonc a Vk-ban</t>
  </si>
  <si>
    <t>1.f.</t>
  </si>
  <si>
    <t>1.futam</t>
  </si>
  <si>
    <t>2.futam</t>
  </si>
  <si>
    <t>Pont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</si>
  <si>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</si>
  <si>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</si>
  <si>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</si>
  <si>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</si>
  <si>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</si>
  <si>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</si>
  <si>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</si>
  <si>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</si>
  <si>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</si>
  <si>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3.szektor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</si>
  <si>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</si>
  <si>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</si>
  <si>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</si>
  <si>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</si>
  <si>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</si>
  <si>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</si>
  <si>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</si>
  <si>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</si>
  <si>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</si>
  <si>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</si>
  <si>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</si>
  <si>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</si>
  <si>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</si>
  <si>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</si>
  <si>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</si>
  <si>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</si>
  <si>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</si>
  <si>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</si>
  <si>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</si>
  <si>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</si>
  <si>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</si>
  <si>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</si>
  <si>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</si>
  <si>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</si>
  <si>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</si>
  <si>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</si>
  <si>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</si>
  <si>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</si>
  <si>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</si>
  <si>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</si>
  <si>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</si>
  <si>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</si>
  <si>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</si>
  <si>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</si>
  <si>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</si>
  <si>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</si>
  <si>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</si>
  <si>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</si>
  <si>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</si>
  <si>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</si>
  <si>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</si>
  <si>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</si>
  <si>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</si>
  <si>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</si>
  <si>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</si>
  <si>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</si>
  <si>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</si>
  <si>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>Nordica</t>
  </si>
  <si>
    <t>Ante Kostelić</t>
  </si>
  <si>
    <t>CRO</t>
  </si>
  <si>
    <t xml:space="preserve">Bydlinski, Maciej </t>
  </si>
  <si>
    <t xml:space="preserve">Pangrazzi, Paolo </t>
  </si>
  <si>
    <t xml:space="preserve">Halbert, Kelby </t>
  </si>
  <si>
    <t>3.pont</t>
  </si>
  <si>
    <t>4.pont</t>
  </si>
  <si>
    <t>4.szektor</t>
  </si>
  <si>
    <t>5.szektor</t>
  </si>
  <si>
    <t>Stöckli</t>
  </si>
  <si>
    <t>kiesett</t>
  </si>
  <si>
    <t>Wengen SC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</si>
</sst>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8"/>
      <color indexed="18"/>
      <name val="Calibri"/>
      <family val="2"/>
    </font>
    <font>
      <b/>
      <sz val="11"/>
      <color indexed="10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3" tint="-0.24997000396251678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5" fillId="0" borderId="0" xfId="0" applyFont="1" applyAlignment="1">
      <alignment/>
    </xf>
    <xf numFmtId="0" fontId="2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23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Relationship Id="rId3" Type="http://schemas.openxmlformats.org/officeDocument/2006/relationships/image" Target="../media/image24.png" /><Relationship Id="rId4" Type="http://schemas.openxmlformats.org/officeDocument/2006/relationships/image" Target="../media/image25.png" /><Relationship Id="rId5" Type="http://schemas.openxmlformats.org/officeDocument/2006/relationships/image" Target="../media/image26.png" /><Relationship Id="rId6" Type="http://schemas.openxmlformats.org/officeDocument/2006/relationships/image" Target="../media/image27.png" /><Relationship Id="rId7" Type="http://schemas.openxmlformats.org/officeDocument/2006/relationships/image" Target="../media/image28.png" /><Relationship Id="rId8" Type="http://schemas.openxmlformats.org/officeDocument/2006/relationships/image" Target="../media/image29.png" /><Relationship Id="rId9" Type="http://schemas.openxmlformats.org/officeDocument/2006/relationships/image" Target="../media/image30.png" /><Relationship Id="rId10" Type="http://schemas.openxmlformats.org/officeDocument/2006/relationships/image" Target="../media/image31.png" /><Relationship Id="rId11" Type="http://schemas.openxmlformats.org/officeDocument/2006/relationships/image" Target="../media/image32.png" /><Relationship Id="rId12" Type="http://schemas.openxmlformats.org/officeDocument/2006/relationships/image" Target="../media/image33.png" /><Relationship Id="rId13" Type="http://schemas.openxmlformats.org/officeDocument/2006/relationships/image" Target="../media/image34.png" /><Relationship Id="rId14" Type="http://schemas.openxmlformats.org/officeDocument/2006/relationships/image" Target="../media/image35.png" /><Relationship Id="rId15" Type="http://schemas.openxmlformats.org/officeDocument/2006/relationships/image" Target="../media/image36.png" /><Relationship Id="rId16" Type="http://schemas.openxmlformats.org/officeDocument/2006/relationships/image" Target="../media/image37.png" /><Relationship Id="rId17" Type="http://schemas.openxmlformats.org/officeDocument/2006/relationships/image" Target="../media/image38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39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0050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0050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0050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0050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0050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0050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0050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0050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0050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00050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00050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00050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00050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00050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0050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00050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4" bestFit="1" customWidth="1"/>
    <col min="2" max="2" width="3.8515625" style="34" bestFit="1" customWidth="1"/>
    <col min="3" max="3" width="7.7109375" style="34" bestFit="1" customWidth="1"/>
    <col min="4" max="4" width="40.28125" style="23" bestFit="1" customWidth="1"/>
    <col min="5" max="5" width="5.140625" style="34" bestFit="1" customWidth="1"/>
    <col min="6" max="6" width="7.140625" style="34" bestFit="1" customWidth="1"/>
    <col min="7" max="7" width="10.28125" style="34" bestFit="1" customWidth="1"/>
    <col min="8" max="8" width="6.8515625" style="31" bestFit="1" customWidth="1"/>
    <col min="9" max="11" width="6.8515625" style="40" customWidth="1"/>
    <col min="12" max="12" width="7.140625" style="36" bestFit="1" customWidth="1"/>
    <col min="13" max="17" width="9.28125" style="34" bestFit="1" customWidth="1"/>
    <col min="18" max="18" width="5.140625" style="35" bestFit="1" customWidth="1"/>
    <col min="19" max="16384" width="9.140625" style="34" customWidth="1"/>
  </cols>
  <sheetData>
    <row r="1" spans="1:20" s="44" customFormat="1" ht="15.75" thickBot="1">
      <c r="A1" s="44" t="s">
        <v>492</v>
      </c>
      <c r="B1" s="44" t="s">
        <v>493</v>
      </c>
      <c r="C1" s="44" t="s">
        <v>494</v>
      </c>
      <c r="D1" s="45" t="s">
        <v>495</v>
      </c>
      <c r="E1" s="44" t="s">
        <v>496</v>
      </c>
      <c r="F1" s="44" t="s">
        <v>20</v>
      </c>
      <c r="G1" s="44" t="s">
        <v>497</v>
      </c>
      <c r="H1" s="46" t="s">
        <v>498</v>
      </c>
      <c r="I1" s="44" t="s">
        <v>524</v>
      </c>
      <c r="J1" s="44" t="s">
        <v>579</v>
      </c>
      <c r="K1" s="44" t="s">
        <v>580</v>
      </c>
      <c r="L1" s="47" t="s">
        <v>513</v>
      </c>
      <c r="M1" s="45" t="s">
        <v>499</v>
      </c>
      <c r="N1" s="45" t="s">
        <v>500</v>
      </c>
      <c r="O1" s="45" t="s">
        <v>525</v>
      </c>
      <c r="P1" s="45" t="s">
        <v>581</v>
      </c>
      <c r="Q1" s="45" t="s">
        <v>582</v>
      </c>
      <c r="R1" s="48"/>
      <c r="S1" s="50" t="s">
        <v>501</v>
      </c>
      <c r="T1" s="49"/>
    </row>
    <row r="2" spans="1:17" ht="15.75" customHeight="1" thickTop="1">
      <c r="A2" s="35">
        <v>1</v>
      </c>
      <c r="B2" s="23">
        <v>8</v>
      </c>
      <c r="C2" s="23">
        <v>293006</v>
      </c>
      <c r="D2" s="23" t="s">
        <v>279</v>
      </c>
      <c r="E2" s="23">
        <v>1984</v>
      </c>
      <c r="F2" s="23" t="s">
        <v>10</v>
      </c>
      <c r="G2" s="23" t="s">
        <v>502</v>
      </c>
      <c r="H2" s="41">
        <v>17.86</v>
      </c>
      <c r="I2" s="42">
        <v>43.01</v>
      </c>
      <c r="J2" s="42">
        <v>75.92</v>
      </c>
      <c r="K2" s="42">
        <v>88.74</v>
      </c>
      <c r="L2" s="43">
        <v>106.69</v>
      </c>
      <c r="M2" s="34">
        <f aca="true" t="shared" si="0" ref="M2:M33">+H2</f>
        <v>17.86</v>
      </c>
      <c r="N2" s="34">
        <f aca="true" t="shared" si="1" ref="N2:N33">+I2-H2</f>
        <v>25.15</v>
      </c>
      <c r="O2" s="32">
        <f aca="true" t="shared" si="2" ref="O2:O33">+J2-I2</f>
        <v>32.910000000000004</v>
      </c>
      <c r="P2" s="32">
        <f aca="true" t="shared" si="3" ref="P2:P33">+K2-J2</f>
        <v>12.819999999999993</v>
      </c>
      <c r="Q2" s="34">
        <f aca="true" t="shared" si="4" ref="Q2:Q33">+L2-K2</f>
        <v>17.950000000000003</v>
      </c>
    </row>
    <row r="3" spans="1:17" ht="15">
      <c r="A3" s="35">
        <v>2</v>
      </c>
      <c r="B3" s="23">
        <v>19</v>
      </c>
      <c r="C3" s="23">
        <v>511313</v>
      </c>
      <c r="D3" s="23" t="s">
        <v>281</v>
      </c>
      <c r="E3" s="23">
        <v>1986</v>
      </c>
      <c r="F3" s="23" t="s">
        <v>8</v>
      </c>
      <c r="G3" s="23" t="s">
        <v>503</v>
      </c>
      <c r="H3" s="41">
        <v>17.95</v>
      </c>
      <c r="I3" s="42">
        <v>43.17</v>
      </c>
      <c r="J3" s="42">
        <v>76.09</v>
      </c>
      <c r="K3" s="42">
        <v>88.99</v>
      </c>
      <c r="L3" s="43">
        <v>106.79</v>
      </c>
      <c r="M3" s="34">
        <f t="shared" si="0"/>
        <v>17.95</v>
      </c>
      <c r="N3" s="34">
        <f t="shared" si="1"/>
        <v>25.220000000000002</v>
      </c>
      <c r="O3" s="34">
        <f t="shared" si="2"/>
        <v>32.92</v>
      </c>
      <c r="P3" s="34">
        <f t="shared" si="3"/>
        <v>12.899999999999991</v>
      </c>
      <c r="Q3" s="34">
        <f t="shared" si="4"/>
        <v>17.80000000000001</v>
      </c>
    </row>
    <row r="4" spans="1:17" ht="15">
      <c r="A4" s="35">
        <v>3</v>
      </c>
      <c r="B4" s="23">
        <v>2</v>
      </c>
      <c r="C4" s="23">
        <v>511383</v>
      </c>
      <c r="D4" s="23" t="s">
        <v>266</v>
      </c>
      <c r="E4" s="23">
        <v>1987</v>
      </c>
      <c r="F4" s="23" t="s">
        <v>8</v>
      </c>
      <c r="G4" s="23" t="s">
        <v>506</v>
      </c>
      <c r="H4" s="41">
        <v>17.92</v>
      </c>
      <c r="I4" s="42">
        <v>42.88</v>
      </c>
      <c r="J4" s="42">
        <v>75.98</v>
      </c>
      <c r="K4" s="42">
        <v>89.06</v>
      </c>
      <c r="L4" s="43">
        <v>106.97</v>
      </c>
      <c r="M4" s="34">
        <f t="shared" si="0"/>
        <v>17.92</v>
      </c>
      <c r="N4" s="32">
        <f t="shared" si="1"/>
        <v>24.96</v>
      </c>
      <c r="O4" s="34">
        <f t="shared" si="2"/>
        <v>33.1</v>
      </c>
      <c r="P4" s="34">
        <f t="shared" si="3"/>
        <v>13.079999999999998</v>
      </c>
      <c r="Q4" s="34">
        <f t="shared" si="4"/>
        <v>17.909999999999997</v>
      </c>
    </row>
    <row r="5" spans="1:17" ht="15">
      <c r="A5" s="35">
        <v>4</v>
      </c>
      <c r="B5" s="23">
        <v>12</v>
      </c>
      <c r="C5" s="23">
        <v>192746</v>
      </c>
      <c r="D5" s="23" t="s">
        <v>310</v>
      </c>
      <c r="E5" s="23">
        <v>1984</v>
      </c>
      <c r="F5" s="23" t="s">
        <v>1</v>
      </c>
      <c r="G5" s="23" t="s">
        <v>506</v>
      </c>
      <c r="H5" s="41">
        <v>18</v>
      </c>
      <c r="I5" s="42">
        <v>43.37</v>
      </c>
      <c r="J5" s="42">
        <v>76.51</v>
      </c>
      <c r="K5" s="42">
        <v>89.47</v>
      </c>
      <c r="L5" s="43">
        <v>107.22</v>
      </c>
      <c r="M5" s="34">
        <f t="shared" si="0"/>
        <v>18</v>
      </c>
      <c r="N5" s="34">
        <f t="shared" si="1"/>
        <v>25.369999999999997</v>
      </c>
      <c r="O5" s="34">
        <f t="shared" si="2"/>
        <v>33.14000000000001</v>
      </c>
      <c r="P5" s="34">
        <f t="shared" si="3"/>
        <v>12.959999999999994</v>
      </c>
      <c r="Q5" s="34">
        <f t="shared" si="4"/>
        <v>17.75</v>
      </c>
    </row>
    <row r="6" spans="1:17" ht="15">
      <c r="A6" s="35">
        <v>5</v>
      </c>
      <c r="B6" s="23">
        <v>18</v>
      </c>
      <c r="C6" s="23">
        <v>380260</v>
      </c>
      <c r="D6" s="33" t="s">
        <v>172</v>
      </c>
      <c r="E6" s="23">
        <v>1979</v>
      </c>
      <c r="F6" s="23" t="s">
        <v>110</v>
      </c>
      <c r="G6" s="23" t="s">
        <v>505</v>
      </c>
      <c r="H6" s="41">
        <v>17.94</v>
      </c>
      <c r="I6" s="42">
        <v>43.49</v>
      </c>
      <c r="J6" s="42">
        <v>76.72</v>
      </c>
      <c r="K6" s="42">
        <v>89.61</v>
      </c>
      <c r="L6" s="43">
        <v>107.65</v>
      </c>
      <c r="M6" s="34">
        <f t="shared" si="0"/>
        <v>17.94</v>
      </c>
      <c r="N6" s="34">
        <f t="shared" si="1"/>
        <v>25.55</v>
      </c>
      <c r="O6" s="34">
        <f t="shared" si="2"/>
        <v>33.23</v>
      </c>
      <c r="P6" s="34">
        <f t="shared" si="3"/>
        <v>12.89</v>
      </c>
      <c r="Q6" s="34">
        <f t="shared" si="4"/>
        <v>18.040000000000006</v>
      </c>
    </row>
    <row r="7" spans="1:17" ht="15">
      <c r="A7" s="35">
        <v>6</v>
      </c>
      <c r="B7" s="23">
        <v>21</v>
      </c>
      <c r="C7" s="23">
        <v>532431</v>
      </c>
      <c r="D7" s="33" t="s">
        <v>201</v>
      </c>
      <c r="E7" s="23">
        <v>1977</v>
      </c>
      <c r="F7" s="23" t="s">
        <v>11</v>
      </c>
      <c r="G7" s="23" t="s">
        <v>504</v>
      </c>
      <c r="H7" s="41">
        <v>17.73</v>
      </c>
      <c r="I7" s="42">
        <v>43.47</v>
      </c>
      <c r="J7" s="42">
        <v>76.91</v>
      </c>
      <c r="K7" s="42">
        <v>89.79</v>
      </c>
      <c r="L7" s="43">
        <v>107.84</v>
      </c>
      <c r="M7" s="32">
        <f t="shared" si="0"/>
        <v>17.73</v>
      </c>
      <c r="N7" s="34">
        <f t="shared" si="1"/>
        <v>25.74</v>
      </c>
      <c r="O7" s="34">
        <f t="shared" si="2"/>
        <v>33.44</v>
      </c>
      <c r="P7" s="34">
        <f t="shared" si="3"/>
        <v>12.88000000000001</v>
      </c>
      <c r="Q7" s="34">
        <f t="shared" si="4"/>
        <v>18.049999999999997</v>
      </c>
    </row>
    <row r="8" spans="1:17" ht="15">
      <c r="A8" s="35">
        <v>7</v>
      </c>
      <c r="B8" s="23">
        <v>1</v>
      </c>
      <c r="C8" s="23">
        <v>201606</v>
      </c>
      <c r="D8" s="23" t="s">
        <v>283</v>
      </c>
      <c r="E8" s="23">
        <v>1983</v>
      </c>
      <c r="F8" s="23" t="s">
        <v>13</v>
      </c>
      <c r="G8" s="23" t="s">
        <v>504</v>
      </c>
      <c r="H8" s="41">
        <v>18.21</v>
      </c>
      <c r="I8" s="42">
        <v>43.68</v>
      </c>
      <c r="J8" s="42">
        <v>76.75</v>
      </c>
      <c r="K8" s="42">
        <v>89.73</v>
      </c>
      <c r="L8" s="43">
        <v>107.92</v>
      </c>
      <c r="M8" s="34">
        <f t="shared" si="0"/>
        <v>18.21</v>
      </c>
      <c r="N8" s="34">
        <f t="shared" si="1"/>
        <v>25.47</v>
      </c>
      <c r="O8" s="34">
        <f t="shared" si="2"/>
        <v>33.07</v>
      </c>
      <c r="P8" s="34">
        <f t="shared" si="3"/>
        <v>12.980000000000004</v>
      </c>
      <c r="Q8" s="34">
        <f t="shared" si="4"/>
        <v>18.189999999999998</v>
      </c>
    </row>
    <row r="9" spans="1:17" ht="15" customHeight="1">
      <c r="A9" s="35">
        <v>8</v>
      </c>
      <c r="B9" s="23">
        <v>5</v>
      </c>
      <c r="C9" s="23">
        <v>191740</v>
      </c>
      <c r="D9" s="23" t="s">
        <v>258</v>
      </c>
      <c r="E9" s="23">
        <v>1981</v>
      </c>
      <c r="F9" s="23" t="s">
        <v>1</v>
      </c>
      <c r="G9" s="23" t="s">
        <v>504</v>
      </c>
      <c r="H9" s="41">
        <v>17.9</v>
      </c>
      <c r="I9" s="42">
        <v>43.76</v>
      </c>
      <c r="J9" s="42">
        <v>76.82</v>
      </c>
      <c r="K9" s="42">
        <v>89.95</v>
      </c>
      <c r="L9" s="43">
        <v>108.11</v>
      </c>
      <c r="M9" s="34">
        <f t="shared" si="0"/>
        <v>17.9</v>
      </c>
      <c r="N9" s="34">
        <f t="shared" si="1"/>
        <v>25.86</v>
      </c>
      <c r="O9" s="34">
        <f t="shared" si="2"/>
        <v>33.059999999999995</v>
      </c>
      <c r="P9" s="34">
        <f t="shared" si="3"/>
        <v>13.13000000000001</v>
      </c>
      <c r="Q9" s="34">
        <f t="shared" si="4"/>
        <v>18.159999999999997</v>
      </c>
    </row>
    <row r="10" spans="1:17" ht="15">
      <c r="A10" s="35">
        <v>9</v>
      </c>
      <c r="B10" s="23">
        <v>15</v>
      </c>
      <c r="C10" s="23">
        <v>421328</v>
      </c>
      <c r="D10" s="23" t="s">
        <v>358</v>
      </c>
      <c r="E10" s="23">
        <v>1982</v>
      </c>
      <c r="F10" s="23" t="s">
        <v>15</v>
      </c>
      <c r="G10" s="23" t="s">
        <v>504</v>
      </c>
      <c r="H10" s="41">
        <v>17.9</v>
      </c>
      <c r="I10" s="42">
        <v>43.48</v>
      </c>
      <c r="J10" s="42">
        <v>77.08</v>
      </c>
      <c r="K10" s="42">
        <v>90.04</v>
      </c>
      <c r="L10" s="43">
        <v>108.14</v>
      </c>
      <c r="M10" s="34">
        <f t="shared" si="0"/>
        <v>17.9</v>
      </c>
      <c r="N10" s="34">
        <f t="shared" si="1"/>
        <v>25.58</v>
      </c>
      <c r="O10" s="34">
        <f t="shared" si="2"/>
        <v>33.6</v>
      </c>
      <c r="P10" s="34">
        <f t="shared" si="3"/>
        <v>12.960000000000008</v>
      </c>
      <c r="Q10" s="34">
        <f t="shared" si="4"/>
        <v>18.099999999999994</v>
      </c>
    </row>
    <row r="11" spans="1:17" ht="15">
      <c r="A11" s="35">
        <v>10</v>
      </c>
      <c r="B11" s="23">
        <v>10</v>
      </c>
      <c r="C11" s="23">
        <v>292455</v>
      </c>
      <c r="D11" s="23" t="s">
        <v>267</v>
      </c>
      <c r="E11" s="23">
        <v>1982</v>
      </c>
      <c r="F11" s="23" t="s">
        <v>10</v>
      </c>
      <c r="G11" s="23" t="s">
        <v>503</v>
      </c>
      <c r="H11" s="41">
        <v>18.04</v>
      </c>
      <c r="I11" s="42">
        <v>43.85</v>
      </c>
      <c r="J11" s="42">
        <v>76.97</v>
      </c>
      <c r="K11" s="42">
        <v>90.02</v>
      </c>
      <c r="L11" s="43">
        <v>108.16</v>
      </c>
      <c r="M11" s="34">
        <f t="shared" si="0"/>
        <v>18.04</v>
      </c>
      <c r="N11" s="34">
        <f t="shared" si="1"/>
        <v>25.810000000000002</v>
      </c>
      <c r="O11" s="34">
        <f t="shared" si="2"/>
        <v>33.12</v>
      </c>
      <c r="P11" s="34">
        <f t="shared" si="3"/>
        <v>13.049999999999997</v>
      </c>
      <c r="Q11" s="34">
        <f t="shared" si="4"/>
        <v>18.14</v>
      </c>
    </row>
    <row r="12" spans="1:17" ht="15">
      <c r="A12" s="35">
        <v>11</v>
      </c>
      <c r="B12" s="23">
        <v>35</v>
      </c>
      <c r="C12" s="23">
        <v>50858</v>
      </c>
      <c r="D12" s="23" t="s">
        <v>305</v>
      </c>
      <c r="E12" s="23">
        <v>1981</v>
      </c>
      <c r="F12" s="23" t="s">
        <v>5</v>
      </c>
      <c r="G12" s="23" t="s">
        <v>505</v>
      </c>
      <c r="H12" s="41">
        <v>17.85</v>
      </c>
      <c r="I12" s="42">
        <v>44.05</v>
      </c>
      <c r="J12" s="42">
        <v>76.98</v>
      </c>
      <c r="K12" s="42">
        <v>90</v>
      </c>
      <c r="L12" s="43">
        <v>108.22</v>
      </c>
      <c r="M12" s="34">
        <f t="shared" si="0"/>
        <v>17.85</v>
      </c>
      <c r="N12" s="34">
        <f t="shared" si="1"/>
        <v>26.199999999999996</v>
      </c>
      <c r="O12" s="34">
        <f t="shared" si="2"/>
        <v>32.93000000000001</v>
      </c>
      <c r="P12" s="34">
        <f t="shared" si="3"/>
        <v>13.019999999999996</v>
      </c>
      <c r="Q12" s="34">
        <f t="shared" si="4"/>
        <v>18.22</v>
      </c>
    </row>
    <row r="13" spans="1:17" ht="15">
      <c r="A13" s="35">
        <v>12</v>
      </c>
      <c r="B13" s="23">
        <v>11</v>
      </c>
      <c r="C13" s="23">
        <v>150398</v>
      </c>
      <c r="D13" s="33" t="s">
        <v>209</v>
      </c>
      <c r="E13" s="23">
        <v>1980</v>
      </c>
      <c r="F13" s="23" t="s">
        <v>4</v>
      </c>
      <c r="G13" s="23" t="s">
        <v>507</v>
      </c>
      <c r="H13" s="41">
        <v>17.87</v>
      </c>
      <c r="I13" s="42">
        <v>43.66</v>
      </c>
      <c r="J13" s="42">
        <v>76.96</v>
      </c>
      <c r="K13" s="42">
        <v>90.06</v>
      </c>
      <c r="L13" s="43">
        <v>108.3</v>
      </c>
      <c r="M13" s="34">
        <f t="shared" si="0"/>
        <v>17.87</v>
      </c>
      <c r="N13" s="34">
        <f t="shared" si="1"/>
        <v>25.789999999999996</v>
      </c>
      <c r="O13" s="34">
        <f t="shared" si="2"/>
        <v>33.3</v>
      </c>
      <c r="P13" s="34">
        <f t="shared" si="3"/>
        <v>13.100000000000009</v>
      </c>
      <c r="Q13" s="34">
        <f t="shared" si="4"/>
        <v>18.239999999999995</v>
      </c>
    </row>
    <row r="14" spans="1:17" ht="15">
      <c r="A14" s="35">
        <v>13</v>
      </c>
      <c r="B14" s="23">
        <v>7</v>
      </c>
      <c r="C14" s="23">
        <v>292514</v>
      </c>
      <c r="D14" s="23" t="s">
        <v>275</v>
      </c>
      <c r="E14" s="23">
        <v>1982</v>
      </c>
      <c r="F14" s="23" t="s">
        <v>10</v>
      </c>
      <c r="G14" s="23" t="s">
        <v>504</v>
      </c>
      <c r="H14" s="41">
        <v>18.03</v>
      </c>
      <c r="I14" s="42">
        <v>43.58</v>
      </c>
      <c r="J14" s="42">
        <v>76.93</v>
      </c>
      <c r="K14" s="42">
        <v>90.16</v>
      </c>
      <c r="L14" s="43">
        <v>108.5</v>
      </c>
      <c r="M14" s="34">
        <f t="shared" si="0"/>
        <v>18.03</v>
      </c>
      <c r="N14" s="34">
        <f t="shared" si="1"/>
        <v>25.549999999999997</v>
      </c>
      <c r="O14" s="34">
        <f t="shared" si="2"/>
        <v>33.35000000000001</v>
      </c>
      <c r="P14" s="34">
        <f t="shared" si="3"/>
        <v>13.22999999999999</v>
      </c>
      <c r="Q14" s="34">
        <f t="shared" si="4"/>
        <v>18.340000000000003</v>
      </c>
    </row>
    <row r="15" spans="1:17" ht="15">
      <c r="A15" s="35">
        <v>14</v>
      </c>
      <c r="B15" s="23">
        <v>4</v>
      </c>
      <c r="C15" s="23">
        <v>560447</v>
      </c>
      <c r="D15" s="33" t="s">
        <v>347</v>
      </c>
      <c r="E15" s="23">
        <v>1981</v>
      </c>
      <c r="F15" s="23" t="s">
        <v>14</v>
      </c>
      <c r="G15" s="23" t="s">
        <v>507</v>
      </c>
      <c r="H15" s="41">
        <v>17.9</v>
      </c>
      <c r="I15" s="42">
        <v>43.74</v>
      </c>
      <c r="J15" s="42">
        <v>76.93</v>
      </c>
      <c r="K15" s="42">
        <v>90.2</v>
      </c>
      <c r="L15" s="43">
        <v>108.53</v>
      </c>
      <c r="M15" s="34">
        <f t="shared" si="0"/>
        <v>17.9</v>
      </c>
      <c r="N15" s="34">
        <f t="shared" si="1"/>
        <v>25.840000000000003</v>
      </c>
      <c r="O15" s="34">
        <f t="shared" si="2"/>
        <v>33.190000000000005</v>
      </c>
      <c r="P15" s="34">
        <f t="shared" si="3"/>
        <v>13.269999999999996</v>
      </c>
      <c r="Q15" s="34">
        <f t="shared" si="4"/>
        <v>18.33</v>
      </c>
    </row>
    <row r="16" spans="1:19" ht="15">
      <c r="A16" s="35">
        <v>15</v>
      </c>
      <c r="B16" s="23">
        <v>16</v>
      </c>
      <c r="C16" s="23">
        <v>510890</v>
      </c>
      <c r="D16" s="33" t="s">
        <v>173</v>
      </c>
      <c r="E16" s="23">
        <v>1981</v>
      </c>
      <c r="F16" s="23" t="s">
        <v>8</v>
      </c>
      <c r="G16" s="23" t="s">
        <v>502</v>
      </c>
      <c r="H16" s="41">
        <v>17.94</v>
      </c>
      <c r="I16" s="42">
        <v>43.62</v>
      </c>
      <c r="J16" s="42">
        <v>77.2</v>
      </c>
      <c r="K16" s="42">
        <v>90.21</v>
      </c>
      <c r="L16" s="43">
        <v>108.54</v>
      </c>
      <c r="M16" s="34">
        <f t="shared" si="0"/>
        <v>17.94</v>
      </c>
      <c r="N16" s="34">
        <f t="shared" si="1"/>
        <v>25.679999999999996</v>
      </c>
      <c r="O16" s="34">
        <f t="shared" si="2"/>
        <v>33.580000000000005</v>
      </c>
      <c r="P16" s="34">
        <f t="shared" si="3"/>
        <v>13.009999999999991</v>
      </c>
      <c r="Q16" s="34">
        <f t="shared" si="4"/>
        <v>18.330000000000013</v>
      </c>
      <c r="S16" s="35"/>
    </row>
    <row r="17" spans="1:19" ht="15">
      <c r="A17" s="35">
        <v>16</v>
      </c>
      <c r="B17" s="23">
        <v>41</v>
      </c>
      <c r="C17" s="23">
        <v>180570</v>
      </c>
      <c r="D17" s="33" t="s">
        <v>243</v>
      </c>
      <c r="E17" s="23">
        <v>1989</v>
      </c>
      <c r="F17" s="23" t="s">
        <v>18</v>
      </c>
      <c r="G17" s="23" t="s">
        <v>503</v>
      </c>
      <c r="H17" s="41">
        <v>17.86</v>
      </c>
      <c r="I17" s="42">
        <v>43.94</v>
      </c>
      <c r="J17" s="42">
        <v>77.26</v>
      </c>
      <c r="K17" s="42">
        <v>90.24</v>
      </c>
      <c r="L17" s="43">
        <v>108.59</v>
      </c>
      <c r="M17" s="34">
        <f t="shared" si="0"/>
        <v>17.86</v>
      </c>
      <c r="N17" s="34">
        <f t="shared" si="1"/>
        <v>26.08</v>
      </c>
      <c r="O17" s="34">
        <f t="shared" si="2"/>
        <v>33.32000000000001</v>
      </c>
      <c r="P17" s="34">
        <f t="shared" si="3"/>
        <v>12.97999999999999</v>
      </c>
      <c r="Q17" s="34">
        <f t="shared" si="4"/>
        <v>18.35000000000001</v>
      </c>
      <c r="S17" s="35"/>
    </row>
    <row r="18" spans="1:19" ht="15">
      <c r="A18" s="35">
        <v>17</v>
      </c>
      <c r="B18" s="23">
        <v>17</v>
      </c>
      <c r="C18" s="23">
        <v>50625</v>
      </c>
      <c r="D18" s="33" t="s">
        <v>174</v>
      </c>
      <c r="E18" s="23">
        <v>1978</v>
      </c>
      <c r="F18" s="23" t="s">
        <v>5</v>
      </c>
      <c r="G18" s="23" t="s">
        <v>503</v>
      </c>
      <c r="H18" s="41">
        <v>17.59</v>
      </c>
      <c r="I18" s="42">
        <v>43.69</v>
      </c>
      <c r="J18" s="42">
        <v>77.17</v>
      </c>
      <c r="K18" s="42">
        <v>90.34</v>
      </c>
      <c r="L18" s="43">
        <v>108.64</v>
      </c>
      <c r="M18" s="34">
        <f t="shared" si="0"/>
        <v>17.59</v>
      </c>
      <c r="N18" s="34">
        <f t="shared" si="1"/>
        <v>26.099999999999998</v>
      </c>
      <c r="O18" s="34">
        <f t="shared" si="2"/>
        <v>33.480000000000004</v>
      </c>
      <c r="P18" s="34">
        <f t="shared" si="3"/>
        <v>13.170000000000002</v>
      </c>
      <c r="Q18" s="34">
        <f t="shared" si="4"/>
        <v>18.299999999999997</v>
      </c>
      <c r="S18" s="35"/>
    </row>
    <row r="19" spans="1:19" ht="15">
      <c r="A19" s="35">
        <v>18</v>
      </c>
      <c r="B19" s="23">
        <v>34</v>
      </c>
      <c r="C19" s="23">
        <v>294904</v>
      </c>
      <c r="D19" s="51" t="s">
        <v>577</v>
      </c>
      <c r="E19" s="23">
        <v>1988</v>
      </c>
      <c r="F19" s="23" t="s">
        <v>10</v>
      </c>
      <c r="G19" s="23" t="s">
        <v>502</v>
      </c>
      <c r="H19" s="41">
        <v>17.95</v>
      </c>
      <c r="I19" s="42">
        <v>43.88</v>
      </c>
      <c r="J19" s="42">
        <v>77.28</v>
      </c>
      <c r="K19" s="42">
        <v>90.34</v>
      </c>
      <c r="L19" s="43">
        <v>108.68</v>
      </c>
      <c r="M19" s="34">
        <f t="shared" si="0"/>
        <v>17.95</v>
      </c>
      <c r="N19" s="34">
        <f t="shared" si="1"/>
        <v>25.930000000000003</v>
      </c>
      <c r="O19" s="34">
        <f t="shared" si="2"/>
        <v>33.4</v>
      </c>
      <c r="P19" s="34">
        <f t="shared" si="3"/>
        <v>13.060000000000002</v>
      </c>
      <c r="Q19" s="34">
        <f t="shared" si="4"/>
        <v>18.340000000000003</v>
      </c>
      <c r="S19" s="35"/>
    </row>
    <row r="20" spans="1:19" ht="15">
      <c r="A20" s="35">
        <v>19</v>
      </c>
      <c r="B20" s="23">
        <v>29</v>
      </c>
      <c r="C20" s="23">
        <v>51327</v>
      </c>
      <c r="D20" s="23" t="s">
        <v>300</v>
      </c>
      <c r="E20" s="23">
        <v>1987</v>
      </c>
      <c r="F20" s="23" t="s">
        <v>5</v>
      </c>
      <c r="G20" s="23" t="s">
        <v>503</v>
      </c>
      <c r="H20" s="41">
        <v>17.86</v>
      </c>
      <c r="I20" s="42">
        <v>43.87</v>
      </c>
      <c r="J20" s="42">
        <v>77.34</v>
      </c>
      <c r="K20" s="42">
        <v>90.5</v>
      </c>
      <c r="L20" s="43">
        <v>108.74</v>
      </c>
      <c r="M20" s="34">
        <f t="shared" si="0"/>
        <v>17.86</v>
      </c>
      <c r="N20" s="34">
        <f t="shared" si="1"/>
        <v>26.009999999999998</v>
      </c>
      <c r="O20" s="34">
        <f t="shared" si="2"/>
        <v>33.470000000000006</v>
      </c>
      <c r="P20" s="34">
        <f t="shared" si="3"/>
        <v>13.159999999999997</v>
      </c>
      <c r="Q20" s="34">
        <f t="shared" si="4"/>
        <v>18.239999999999995</v>
      </c>
      <c r="S20" s="35"/>
    </row>
    <row r="21" spans="1:19" ht="15">
      <c r="A21" s="35">
        <v>20</v>
      </c>
      <c r="B21" s="23">
        <v>9</v>
      </c>
      <c r="C21" s="23">
        <v>511352</v>
      </c>
      <c r="D21" s="23" t="s">
        <v>312</v>
      </c>
      <c r="E21" s="23">
        <v>1986</v>
      </c>
      <c r="F21" s="23" t="s">
        <v>8</v>
      </c>
      <c r="G21" s="23" t="s">
        <v>506</v>
      </c>
      <c r="H21" s="41">
        <v>18.13</v>
      </c>
      <c r="I21" s="42">
        <v>44.18</v>
      </c>
      <c r="J21" s="42">
        <v>77.6</v>
      </c>
      <c r="K21" s="42">
        <v>90.62</v>
      </c>
      <c r="L21" s="43">
        <v>108.76</v>
      </c>
      <c r="M21" s="34">
        <f t="shared" si="0"/>
        <v>18.13</v>
      </c>
      <c r="N21" s="34">
        <f t="shared" si="1"/>
        <v>26.05</v>
      </c>
      <c r="O21" s="34">
        <f t="shared" si="2"/>
        <v>33.419999999999995</v>
      </c>
      <c r="P21" s="34">
        <f t="shared" si="3"/>
        <v>13.02000000000001</v>
      </c>
      <c r="Q21" s="34">
        <f t="shared" si="4"/>
        <v>18.14</v>
      </c>
      <c r="S21" s="35"/>
    </row>
    <row r="22" spans="1:19" ht="15">
      <c r="A22" s="35">
        <v>21</v>
      </c>
      <c r="B22" s="23">
        <v>40</v>
      </c>
      <c r="C22" s="23">
        <v>294277</v>
      </c>
      <c r="D22" s="23" t="s">
        <v>285</v>
      </c>
      <c r="E22" s="23">
        <v>1987</v>
      </c>
      <c r="F22" s="23" t="s">
        <v>10</v>
      </c>
      <c r="G22" s="23" t="s">
        <v>573</v>
      </c>
      <c r="H22" s="41">
        <v>18.01</v>
      </c>
      <c r="I22" s="42">
        <v>43.82</v>
      </c>
      <c r="J22" s="42">
        <v>77.47</v>
      </c>
      <c r="K22" s="42">
        <v>90.79</v>
      </c>
      <c r="L22" s="43">
        <v>108.78</v>
      </c>
      <c r="M22" s="34">
        <f t="shared" si="0"/>
        <v>18.01</v>
      </c>
      <c r="N22" s="34">
        <f t="shared" si="1"/>
        <v>25.81</v>
      </c>
      <c r="O22" s="34">
        <f t="shared" si="2"/>
        <v>33.65</v>
      </c>
      <c r="P22" s="34">
        <f t="shared" si="3"/>
        <v>13.320000000000007</v>
      </c>
      <c r="Q22" s="34">
        <f t="shared" si="4"/>
        <v>17.989999999999995</v>
      </c>
      <c r="S22" s="35"/>
    </row>
    <row r="23" spans="1:19" ht="15">
      <c r="A23" s="35">
        <v>22</v>
      </c>
      <c r="B23" s="23">
        <v>13</v>
      </c>
      <c r="C23" s="23">
        <v>421483</v>
      </c>
      <c r="D23" s="33" t="s">
        <v>202</v>
      </c>
      <c r="E23" s="23">
        <v>1985</v>
      </c>
      <c r="F23" s="23" t="s">
        <v>15</v>
      </c>
      <c r="G23" s="23" t="s">
        <v>504</v>
      </c>
      <c r="H23" s="41">
        <v>17.89</v>
      </c>
      <c r="I23" s="42">
        <v>43.58</v>
      </c>
      <c r="J23" s="42">
        <v>77.13</v>
      </c>
      <c r="K23" s="42">
        <v>90.48</v>
      </c>
      <c r="L23" s="43">
        <v>108.84</v>
      </c>
      <c r="M23" s="34">
        <f t="shared" si="0"/>
        <v>17.89</v>
      </c>
      <c r="N23" s="34">
        <f t="shared" si="1"/>
        <v>25.689999999999998</v>
      </c>
      <c r="O23" s="34">
        <f t="shared" si="2"/>
        <v>33.55</v>
      </c>
      <c r="P23" s="34">
        <f t="shared" si="3"/>
        <v>13.350000000000009</v>
      </c>
      <c r="Q23" s="34">
        <f t="shared" si="4"/>
        <v>18.36</v>
      </c>
      <c r="S23" s="35"/>
    </row>
    <row r="24" spans="1:19" ht="15">
      <c r="A24" s="35">
        <v>23</v>
      </c>
      <c r="B24" s="23">
        <v>14</v>
      </c>
      <c r="C24" s="23">
        <v>534562</v>
      </c>
      <c r="D24" s="33" t="s">
        <v>185</v>
      </c>
      <c r="E24" s="23">
        <v>1984</v>
      </c>
      <c r="F24" s="23" t="s">
        <v>11</v>
      </c>
      <c r="G24" s="23" t="s">
        <v>504</v>
      </c>
      <c r="H24" s="41">
        <v>17.87</v>
      </c>
      <c r="I24" s="42">
        <v>43.76</v>
      </c>
      <c r="J24" s="42">
        <v>77.82</v>
      </c>
      <c r="K24" s="42">
        <v>90.86</v>
      </c>
      <c r="L24" s="43">
        <v>109.07</v>
      </c>
      <c r="M24" s="34">
        <f t="shared" si="0"/>
        <v>17.87</v>
      </c>
      <c r="N24" s="34">
        <f t="shared" si="1"/>
        <v>25.889999999999997</v>
      </c>
      <c r="O24" s="34">
        <f t="shared" si="2"/>
        <v>34.059999999999995</v>
      </c>
      <c r="P24" s="34">
        <f t="shared" si="3"/>
        <v>13.040000000000006</v>
      </c>
      <c r="Q24" s="34">
        <f t="shared" si="4"/>
        <v>18.209999999999994</v>
      </c>
      <c r="S24" s="35"/>
    </row>
    <row r="25" spans="1:19" ht="15">
      <c r="A25" s="35">
        <v>24</v>
      </c>
      <c r="B25" s="23">
        <v>36</v>
      </c>
      <c r="C25" s="23">
        <v>293550</v>
      </c>
      <c r="D25" s="23" t="s">
        <v>290</v>
      </c>
      <c r="E25" s="23">
        <v>1985</v>
      </c>
      <c r="F25" s="23" t="s">
        <v>10</v>
      </c>
      <c r="G25" s="23" t="s">
        <v>502</v>
      </c>
      <c r="H25" s="41">
        <v>17.82</v>
      </c>
      <c r="I25" s="42">
        <v>43.51</v>
      </c>
      <c r="J25" s="42">
        <v>77.43</v>
      </c>
      <c r="K25" s="42">
        <v>90.73</v>
      </c>
      <c r="L25" s="43">
        <v>109.15</v>
      </c>
      <c r="M25" s="34">
        <f t="shared" si="0"/>
        <v>17.82</v>
      </c>
      <c r="N25" s="34">
        <f t="shared" si="1"/>
        <v>25.689999999999998</v>
      </c>
      <c r="O25" s="34">
        <f t="shared" si="2"/>
        <v>33.92000000000001</v>
      </c>
      <c r="P25" s="34">
        <f t="shared" si="3"/>
        <v>13.299999999999997</v>
      </c>
      <c r="Q25" s="34">
        <f t="shared" si="4"/>
        <v>18.42</v>
      </c>
      <c r="S25" s="35"/>
    </row>
    <row r="26" spans="1:19" ht="15">
      <c r="A26" s="35">
        <v>25</v>
      </c>
      <c r="B26" s="23">
        <v>39</v>
      </c>
      <c r="C26" s="23">
        <v>511529</v>
      </c>
      <c r="D26" s="23" t="s">
        <v>271</v>
      </c>
      <c r="E26" s="23">
        <v>1988</v>
      </c>
      <c r="F26" s="23" t="s">
        <v>8</v>
      </c>
      <c r="G26" s="23" t="s">
        <v>573</v>
      </c>
      <c r="H26" s="41">
        <v>18.08</v>
      </c>
      <c r="I26" s="42">
        <v>44.03</v>
      </c>
      <c r="J26" s="42">
        <v>77.33</v>
      </c>
      <c r="K26" s="42">
        <v>90.5</v>
      </c>
      <c r="L26" s="43">
        <v>109.17</v>
      </c>
      <c r="M26" s="34">
        <f t="shared" si="0"/>
        <v>18.08</v>
      </c>
      <c r="N26" s="34">
        <f t="shared" si="1"/>
        <v>25.950000000000003</v>
      </c>
      <c r="O26" s="34">
        <f t="shared" si="2"/>
        <v>33.3</v>
      </c>
      <c r="P26" s="34">
        <f t="shared" si="3"/>
        <v>13.170000000000002</v>
      </c>
      <c r="Q26" s="34">
        <f t="shared" si="4"/>
        <v>18.67</v>
      </c>
      <c r="S26" s="35"/>
    </row>
    <row r="27" spans="1:19" ht="15">
      <c r="A27" s="35">
        <v>26</v>
      </c>
      <c r="B27" s="23">
        <v>48</v>
      </c>
      <c r="C27" s="23">
        <v>560332</v>
      </c>
      <c r="D27" s="23" t="s">
        <v>282</v>
      </c>
      <c r="E27" s="23">
        <v>1978</v>
      </c>
      <c r="F27" s="23" t="s">
        <v>14</v>
      </c>
      <c r="G27" s="23" t="s">
        <v>583</v>
      </c>
      <c r="H27" s="41">
        <v>18.01</v>
      </c>
      <c r="I27" s="42">
        <v>44.18</v>
      </c>
      <c r="J27" s="42">
        <v>77.88</v>
      </c>
      <c r="K27" s="42">
        <v>91.16</v>
      </c>
      <c r="L27" s="43">
        <v>109.19</v>
      </c>
      <c r="M27" s="34">
        <f t="shared" si="0"/>
        <v>18.01</v>
      </c>
      <c r="N27" s="34">
        <f t="shared" si="1"/>
        <v>26.169999999999998</v>
      </c>
      <c r="O27" s="34">
        <f t="shared" si="2"/>
        <v>33.699999999999996</v>
      </c>
      <c r="P27" s="34">
        <f t="shared" si="3"/>
        <v>13.280000000000001</v>
      </c>
      <c r="Q27" s="34">
        <f t="shared" si="4"/>
        <v>18.03</v>
      </c>
      <c r="R27" s="34"/>
      <c r="S27" s="35"/>
    </row>
    <row r="28" spans="1:17" ht="15">
      <c r="A28" s="35">
        <v>27</v>
      </c>
      <c r="B28" s="23">
        <v>6</v>
      </c>
      <c r="C28" s="23">
        <v>501076</v>
      </c>
      <c r="D28" s="23" t="s">
        <v>292</v>
      </c>
      <c r="E28" s="23">
        <v>1984</v>
      </c>
      <c r="F28" s="23" t="s">
        <v>3</v>
      </c>
      <c r="G28" s="23" t="s">
        <v>504</v>
      </c>
      <c r="H28" s="41">
        <v>18.09</v>
      </c>
      <c r="I28" s="42">
        <v>43.95</v>
      </c>
      <c r="J28" s="42">
        <v>77.54</v>
      </c>
      <c r="K28" s="42">
        <v>90.92</v>
      </c>
      <c r="L28" s="43">
        <v>109.21</v>
      </c>
      <c r="M28" s="34">
        <f t="shared" si="0"/>
        <v>18.09</v>
      </c>
      <c r="N28" s="34">
        <f t="shared" si="1"/>
        <v>25.860000000000003</v>
      </c>
      <c r="O28" s="34">
        <f t="shared" si="2"/>
        <v>33.59</v>
      </c>
      <c r="P28" s="34">
        <f t="shared" si="3"/>
        <v>13.379999999999995</v>
      </c>
      <c r="Q28" s="34">
        <f t="shared" si="4"/>
        <v>18.289999999999992</v>
      </c>
    </row>
    <row r="29" spans="1:17" ht="15">
      <c r="A29" s="35">
        <v>28</v>
      </c>
      <c r="B29" s="23">
        <v>23</v>
      </c>
      <c r="C29" s="23">
        <v>292291</v>
      </c>
      <c r="D29" s="23" t="s">
        <v>309</v>
      </c>
      <c r="E29" s="23">
        <v>1981</v>
      </c>
      <c r="F29" s="23" t="s">
        <v>10</v>
      </c>
      <c r="G29" s="23" t="s">
        <v>505</v>
      </c>
      <c r="H29" s="41">
        <v>17.88</v>
      </c>
      <c r="I29" s="42">
        <v>44.01</v>
      </c>
      <c r="J29" s="42">
        <v>77.67</v>
      </c>
      <c r="K29" s="42">
        <v>90.82</v>
      </c>
      <c r="L29" s="43">
        <v>109.32</v>
      </c>
      <c r="M29" s="34">
        <f t="shared" si="0"/>
        <v>17.88</v>
      </c>
      <c r="N29" s="34">
        <f t="shared" si="1"/>
        <v>26.13</v>
      </c>
      <c r="O29" s="34">
        <f t="shared" si="2"/>
        <v>33.660000000000004</v>
      </c>
      <c r="P29" s="34">
        <f t="shared" si="3"/>
        <v>13.149999999999991</v>
      </c>
      <c r="Q29" s="34">
        <f t="shared" si="4"/>
        <v>18.5</v>
      </c>
    </row>
    <row r="30" spans="1:17" ht="15">
      <c r="A30" s="35">
        <v>29</v>
      </c>
      <c r="B30" s="23">
        <v>38</v>
      </c>
      <c r="C30" s="23">
        <v>53853</v>
      </c>
      <c r="D30" s="33" t="s">
        <v>414</v>
      </c>
      <c r="E30" s="23">
        <v>1989</v>
      </c>
      <c r="F30" s="23" t="s">
        <v>5</v>
      </c>
      <c r="G30" s="23" t="s">
        <v>503</v>
      </c>
      <c r="H30" s="41">
        <v>18.06</v>
      </c>
      <c r="I30" s="42">
        <v>44.17</v>
      </c>
      <c r="J30" s="42">
        <v>78.05</v>
      </c>
      <c r="K30" s="42">
        <v>91.06</v>
      </c>
      <c r="L30" s="43">
        <v>109.4</v>
      </c>
      <c r="M30" s="34">
        <f t="shared" si="0"/>
        <v>18.06</v>
      </c>
      <c r="N30" s="34">
        <f t="shared" si="1"/>
        <v>26.110000000000003</v>
      </c>
      <c r="O30" s="34">
        <f t="shared" si="2"/>
        <v>33.879999999999995</v>
      </c>
      <c r="P30" s="34">
        <f t="shared" si="3"/>
        <v>13.010000000000005</v>
      </c>
      <c r="Q30" s="34">
        <f t="shared" si="4"/>
        <v>18.340000000000003</v>
      </c>
    </row>
    <row r="31" spans="1:17" ht="15">
      <c r="A31" s="35">
        <v>30</v>
      </c>
      <c r="B31" s="23">
        <v>22</v>
      </c>
      <c r="C31" s="23">
        <v>51215</v>
      </c>
      <c r="D31" s="23" t="s">
        <v>255</v>
      </c>
      <c r="E31" s="23">
        <v>1986</v>
      </c>
      <c r="F31" s="23" t="s">
        <v>5</v>
      </c>
      <c r="G31" s="23" t="s">
        <v>506</v>
      </c>
      <c r="H31" s="41">
        <v>17.81</v>
      </c>
      <c r="I31" s="42">
        <v>44.69</v>
      </c>
      <c r="J31" s="42">
        <v>78.27</v>
      </c>
      <c r="K31" s="42">
        <v>91.29</v>
      </c>
      <c r="L31" s="43">
        <v>109.63</v>
      </c>
      <c r="M31" s="34">
        <f t="shared" si="0"/>
        <v>17.81</v>
      </c>
      <c r="N31" s="34">
        <f t="shared" si="1"/>
        <v>26.88</v>
      </c>
      <c r="O31" s="34">
        <f t="shared" si="2"/>
        <v>33.58</v>
      </c>
      <c r="P31" s="34">
        <f t="shared" si="3"/>
        <v>13.02000000000001</v>
      </c>
      <c r="Q31" s="34">
        <f t="shared" si="4"/>
        <v>18.33999999999999</v>
      </c>
    </row>
    <row r="32" spans="1:17" ht="15">
      <c r="A32" s="55">
        <v>31</v>
      </c>
      <c r="B32" s="23">
        <v>28</v>
      </c>
      <c r="C32" s="23">
        <v>192932</v>
      </c>
      <c r="D32" s="23" t="s">
        <v>265</v>
      </c>
      <c r="E32" s="23">
        <v>1985</v>
      </c>
      <c r="F32" s="23" t="s">
        <v>1</v>
      </c>
      <c r="G32" s="23" t="s">
        <v>504</v>
      </c>
      <c r="H32" s="41">
        <v>18.1</v>
      </c>
      <c r="I32" s="42">
        <v>44.22</v>
      </c>
      <c r="J32" s="42">
        <v>78.24</v>
      </c>
      <c r="K32" s="42">
        <v>91.33</v>
      </c>
      <c r="L32" s="43">
        <v>109.8</v>
      </c>
      <c r="M32" s="34">
        <f t="shared" si="0"/>
        <v>18.1</v>
      </c>
      <c r="N32" s="34">
        <f t="shared" si="1"/>
        <v>26.119999999999997</v>
      </c>
      <c r="O32" s="34">
        <f t="shared" si="2"/>
        <v>34.019999999999996</v>
      </c>
      <c r="P32" s="34">
        <f t="shared" si="3"/>
        <v>13.090000000000003</v>
      </c>
      <c r="Q32" s="34">
        <f t="shared" si="4"/>
        <v>18.47</v>
      </c>
    </row>
    <row r="33" spans="1:17" ht="15">
      <c r="A33" s="55">
        <v>32</v>
      </c>
      <c r="B33" s="23">
        <v>30</v>
      </c>
      <c r="C33" s="23">
        <v>102403</v>
      </c>
      <c r="D33" s="33" t="s">
        <v>238</v>
      </c>
      <c r="E33" s="23">
        <v>1982</v>
      </c>
      <c r="F33" s="23" t="s">
        <v>9</v>
      </c>
      <c r="G33" s="23" t="s">
        <v>505</v>
      </c>
      <c r="H33" s="41">
        <v>17.93</v>
      </c>
      <c r="I33" s="42">
        <v>43.99</v>
      </c>
      <c r="J33" s="42">
        <v>77.99</v>
      </c>
      <c r="K33" s="42">
        <v>91.21</v>
      </c>
      <c r="L33" s="43">
        <v>109.85</v>
      </c>
      <c r="M33" s="34">
        <f t="shared" si="0"/>
        <v>17.93</v>
      </c>
      <c r="N33" s="34">
        <f t="shared" si="1"/>
        <v>26.060000000000002</v>
      </c>
      <c r="O33" s="34">
        <f t="shared" si="2"/>
        <v>33.99999999999999</v>
      </c>
      <c r="P33" s="34">
        <f t="shared" si="3"/>
        <v>13.219999999999999</v>
      </c>
      <c r="Q33" s="34">
        <f t="shared" si="4"/>
        <v>18.64</v>
      </c>
    </row>
    <row r="34" spans="1:17" ht="15">
      <c r="A34" s="55">
        <v>33</v>
      </c>
      <c r="B34" s="23">
        <v>27</v>
      </c>
      <c r="C34" s="23">
        <v>192504</v>
      </c>
      <c r="D34" s="33" t="s">
        <v>231</v>
      </c>
      <c r="E34" s="23">
        <v>1984</v>
      </c>
      <c r="F34" s="23" t="s">
        <v>1</v>
      </c>
      <c r="G34" s="23" t="s">
        <v>506</v>
      </c>
      <c r="H34" s="41">
        <v>18.12</v>
      </c>
      <c r="I34" s="42">
        <v>44.19</v>
      </c>
      <c r="J34" s="42">
        <v>77.95</v>
      </c>
      <c r="K34" s="42">
        <v>91.31</v>
      </c>
      <c r="L34" s="43">
        <v>109.9</v>
      </c>
      <c r="M34" s="34">
        <f aca="true" t="shared" si="5" ref="M34:M61">+H34</f>
        <v>18.12</v>
      </c>
      <c r="N34" s="34">
        <f aca="true" t="shared" si="6" ref="N34:N53">+I34-H34</f>
        <v>26.069999999999997</v>
      </c>
      <c r="O34" s="34">
        <f aca="true" t="shared" si="7" ref="O34:O53">+J34-I34</f>
        <v>33.760000000000005</v>
      </c>
      <c r="P34" s="34">
        <f aca="true" t="shared" si="8" ref="P34:P53">+K34-J34</f>
        <v>13.36</v>
      </c>
      <c r="Q34" s="34">
        <f aca="true" t="shared" si="9" ref="Q34:Q53">+L34-K34</f>
        <v>18.590000000000003</v>
      </c>
    </row>
    <row r="35" spans="1:17" ht="15">
      <c r="A35" s="55">
        <v>34</v>
      </c>
      <c r="B35" s="23">
        <v>26</v>
      </c>
      <c r="C35" s="23">
        <v>193034</v>
      </c>
      <c r="D35" s="23" t="s">
        <v>448</v>
      </c>
      <c r="E35" s="23">
        <v>1985</v>
      </c>
      <c r="F35" s="23" t="s">
        <v>1</v>
      </c>
      <c r="G35" s="23"/>
      <c r="H35" s="41">
        <v>18.05</v>
      </c>
      <c r="I35" s="42">
        <v>44.96</v>
      </c>
      <c r="J35" s="42">
        <v>78.79</v>
      </c>
      <c r="K35" s="42">
        <v>92.07</v>
      </c>
      <c r="L35" s="43">
        <v>110.12</v>
      </c>
      <c r="M35" s="34">
        <f t="shared" si="5"/>
        <v>18.05</v>
      </c>
      <c r="N35" s="34">
        <f t="shared" si="6"/>
        <v>26.91</v>
      </c>
      <c r="O35" s="34">
        <f t="shared" si="7"/>
        <v>33.830000000000005</v>
      </c>
      <c r="P35" s="34">
        <f t="shared" si="8"/>
        <v>13.279999999999987</v>
      </c>
      <c r="Q35" s="34">
        <f t="shared" si="9"/>
        <v>18.05000000000001</v>
      </c>
    </row>
    <row r="36" spans="1:19" ht="15">
      <c r="A36" s="55">
        <v>35</v>
      </c>
      <c r="B36" s="23">
        <v>20</v>
      </c>
      <c r="C36" s="23">
        <v>380292</v>
      </c>
      <c r="D36" s="33" t="s">
        <v>234</v>
      </c>
      <c r="E36" s="23">
        <v>1986</v>
      </c>
      <c r="F36" s="23" t="s">
        <v>110</v>
      </c>
      <c r="G36" s="23" t="s">
        <v>503</v>
      </c>
      <c r="H36" s="41">
        <v>18.3</v>
      </c>
      <c r="I36" s="42">
        <v>44.46</v>
      </c>
      <c r="J36" s="42">
        <v>78</v>
      </c>
      <c r="K36" s="42">
        <v>91.45</v>
      </c>
      <c r="L36" s="43">
        <v>110.31</v>
      </c>
      <c r="M36" s="34">
        <f t="shared" si="5"/>
        <v>18.3</v>
      </c>
      <c r="N36" s="34">
        <f t="shared" si="6"/>
        <v>26.16</v>
      </c>
      <c r="O36" s="34">
        <f t="shared" si="7"/>
        <v>33.54</v>
      </c>
      <c r="P36" s="34">
        <f t="shared" si="8"/>
        <v>13.450000000000003</v>
      </c>
      <c r="Q36" s="34">
        <f t="shared" si="9"/>
        <v>18.86</v>
      </c>
      <c r="S36" s="35"/>
    </row>
    <row r="37" spans="1:17" ht="15">
      <c r="A37" s="55">
        <v>36</v>
      </c>
      <c r="B37" s="23">
        <v>3</v>
      </c>
      <c r="C37" s="23">
        <v>51007</v>
      </c>
      <c r="D37" s="23" t="s">
        <v>401</v>
      </c>
      <c r="E37" s="23">
        <v>1983</v>
      </c>
      <c r="F37" s="23" t="s">
        <v>5</v>
      </c>
      <c r="G37" s="23" t="s">
        <v>503</v>
      </c>
      <c r="H37" s="41">
        <v>18.16</v>
      </c>
      <c r="I37" s="42">
        <v>44.37</v>
      </c>
      <c r="J37" s="42">
        <v>78.19</v>
      </c>
      <c r="K37" s="42">
        <v>91.73</v>
      </c>
      <c r="L37" s="43">
        <v>110.57</v>
      </c>
      <c r="M37" s="34">
        <f t="shared" si="5"/>
        <v>18.16</v>
      </c>
      <c r="N37" s="34">
        <f t="shared" si="6"/>
        <v>26.209999999999997</v>
      </c>
      <c r="O37" s="34">
        <f t="shared" si="7"/>
        <v>33.82</v>
      </c>
      <c r="P37" s="34">
        <f t="shared" si="8"/>
        <v>13.540000000000006</v>
      </c>
      <c r="Q37" s="34">
        <f t="shared" si="9"/>
        <v>18.83999999999999</v>
      </c>
    </row>
    <row r="38" spans="1:17" ht="15">
      <c r="A38" s="55">
        <v>37</v>
      </c>
      <c r="B38" s="23">
        <v>59</v>
      </c>
      <c r="C38" s="23">
        <v>50753</v>
      </c>
      <c r="D38" s="23" t="s">
        <v>286</v>
      </c>
      <c r="E38" s="23">
        <v>1980</v>
      </c>
      <c r="F38" s="23" t="s">
        <v>5</v>
      </c>
      <c r="G38" s="23" t="s">
        <v>506</v>
      </c>
      <c r="H38" s="41">
        <v>18.16</v>
      </c>
      <c r="I38" s="42">
        <v>44.32</v>
      </c>
      <c r="J38" s="42">
        <v>77.79</v>
      </c>
      <c r="K38" s="42">
        <v>91.1</v>
      </c>
      <c r="L38" s="43">
        <v>110.7</v>
      </c>
      <c r="M38" s="34">
        <f t="shared" si="5"/>
        <v>18.16</v>
      </c>
      <c r="N38" s="34">
        <f t="shared" si="6"/>
        <v>26.16</v>
      </c>
      <c r="O38" s="34">
        <f t="shared" si="7"/>
        <v>33.470000000000006</v>
      </c>
      <c r="P38" s="34">
        <f t="shared" si="8"/>
        <v>13.309999999999988</v>
      </c>
      <c r="Q38" s="34">
        <f t="shared" si="9"/>
        <v>19.60000000000001</v>
      </c>
    </row>
    <row r="39" spans="1:17" ht="15">
      <c r="A39" s="55">
        <v>38</v>
      </c>
      <c r="B39" s="23">
        <v>60</v>
      </c>
      <c r="C39" s="23">
        <v>500150</v>
      </c>
      <c r="D39" s="23" t="s">
        <v>280</v>
      </c>
      <c r="E39" s="23">
        <v>1969</v>
      </c>
      <c r="F39" s="23" t="s">
        <v>3</v>
      </c>
      <c r="G39" s="23" t="s">
        <v>503</v>
      </c>
      <c r="H39" s="41">
        <v>17.99</v>
      </c>
      <c r="I39" s="42">
        <v>43.89</v>
      </c>
      <c r="J39" s="42">
        <v>77.69</v>
      </c>
      <c r="K39" s="42">
        <v>91.14</v>
      </c>
      <c r="L39" s="43">
        <v>110.71</v>
      </c>
      <c r="M39" s="34">
        <f t="shared" si="5"/>
        <v>17.99</v>
      </c>
      <c r="N39" s="34">
        <f t="shared" si="6"/>
        <v>25.900000000000002</v>
      </c>
      <c r="O39" s="34">
        <f t="shared" si="7"/>
        <v>33.8</v>
      </c>
      <c r="P39" s="34">
        <f t="shared" si="8"/>
        <v>13.450000000000003</v>
      </c>
      <c r="Q39" s="34">
        <f t="shared" si="9"/>
        <v>19.569999999999993</v>
      </c>
    </row>
    <row r="40" spans="1:17" ht="15">
      <c r="A40" s="55">
        <v>39</v>
      </c>
      <c r="B40" s="23">
        <v>54</v>
      </c>
      <c r="C40" s="23">
        <v>201811</v>
      </c>
      <c r="D40" s="33" t="s">
        <v>353</v>
      </c>
      <c r="E40" s="23">
        <v>1985</v>
      </c>
      <c r="F40" s="23" t="s">
        <v>13</v>
      </c>
      <c r="G40" s="23" t="s">
        <v>504</v>
      </c>
      <c r="H40" s="41">
        <v>18.29</v>
      </c>
      <c r="I40" s="42">
        <v>44.77</v>
      </c>
      <c r="J40" s="42">
        <v>78.57</v>
      </c>
      <c r="K40" s="42">
        <v>92.04</v>
      </c>
      <c r="L40" s="43">
        <v>110.95</v>
      </c>
      <c r="M40" s="34">
        <f t="shared" si="5"/>
        <v>18.29</v>
      </c>
      <c r="N40" s="34">
        <f t="shared" si="6"/>
        <v>26.480000000000004</v>
      </c>
      <c r="O40" s="34">
        <f t="shared" si="7"/>
        <v>33.79999999999999</v>
      </c>
      <c r="P40" s="34">
        <f t="shared" si="8"/>
        <v>13.470000000000013</v>
      </c>
      <c r="Q40" s="34">
        <f t="shared" si="9"/>
        <v>18.909999999999997</v>
      </c>
    </row>
    <row r="41" spans="1:17" ht="15">
      <c r="A41" s="55">
        <v>40</v>
      </c>
      <c r="B41" s="23">
        <v>43</v>
      </c>
      <c r="C41" s="23">
        <v>534959</v>
      </c>
      <c r="D41" s="33" t="s">
        <v>239</v>
      </c>
      <c r="E41" s="23">
        <v>1985</v>
      </c>
      <c r="F41" s="23" t="s">
        <v>11</v>
      </c>
      <c r="G41" s="23" t="s">
        <v>505</v>
      </c>
      <c r="H41" s="41">
        <v>18.01</v>
      </c>
      <c r="I41" s="42">
        <v>44.57</v>
      </c>
      <c r="J41" s="42">
        <v>78.77</v>
      </c>
      <c r="K41" s="42">
        <v>92.56</v>
      </c>
      <c r="L41" s="43">
        <v>111.17</v>
      </c>
      <c r="M41" s="34">
        <f t="shared" si="5"/>
        <v>18.01</v>
      </c>
      <c r="N41" s="34">
        <f t="shared" si="6"/>
        <v>26.56</v>
      </c>
      <c r="O41" s="34">
        <f t="shared" si="7"/>
        <v>34.199999999999996</v>
      </c>
      <c r="P41" s="34">
        <f t="shared" si="8"/>
        <v>13.790000000000006</v>
      </c>
      <c r="Q41" s="34">
        <f t="shared" si="9"/>
        <v>18.61</v>
      </c>
    </row>
    <row r="42" spans="1:17" ht="15">
      <c r="A42" s="55">
        <v>41</v>
      </c>
      <c r="B42" s="23">
        <v>47</v>
      </c>
      <c r="C42" s="23">
        <v>430429</v>
      </c>
      <c r="D42" s="30" t="s">
        <v>576</v>
      </c>
      <c r="E42" s="23">
        <v>1988</v>
      </c>
      <c r="F42" s="23" t="s">
        <v>17</v>
      </c>
      <c r="G42" s="23" t="s">
        <v>503</v>
      </c>
      <c r="H42" s="41">
        <v>18.19</v>
      </c>
      <c r="I42" s="42">
        <v>44.94</v>
      </c>
      <c r="J42" s="42">
        <v>79.37</v>
      </c>
      <c r="K42" s="42">
        <v>93.34</v>
      </c>
      <c r="L42" s="43">
        <v>112.11</v>
      </c>
      <c r="M42" s="34">
        <f t="shared" si="5"/>
        <v>18.19</v>
      </c>
      <c r="N42" s="34">
        <f t="shared" si="6"/>
        <v>26.749999999999996</v>
      </c>
      <c r="O42" s="34">
        <f t="shared" si="7"/>
        <v>34.43000000000001</v>
      </c>
      <c r="P42" s="34">
        <f t="shared" si="8"/>
        <v>13.969999999999999</v>
      </c>
      <c r="Q42" s="34">
        <f t="shared" si="9"/>
        <v>18.769999999999996</v>
      </c>
    </row>
    <row r="43" spans="1:17" ht="15">
      <c r="A43" s="55">
        <v>42</v>
      </c>
      <c r="B43" s="23">
        <v>42</v>
      </c>
      <c r="C43" s="23">
        <v>100558</v>
      </c>
      <c r="D43" s="33" t="s">
        <v>259</v>
      </c>
      <c r="E43" s="23">
        <v>1989</v>
      </c>
      <c r="F43" s="23" t="s">
        <v>9</v>
      </c>
      <c r="G43" s="23" t="s">
        <v>504</v>
      </c>
      <c r="H43" s="41">
        <v>18.27</v>
      </c>
      <c r="I43" s="42">
        <v>45.53</v>
      </c>
      <c r="J43" s="42">
        <v>79.78</v>
      </c>
      <c r="K43" s="42">
        <v>93.38</v>
      </c>
      <c r="L43" s="43">
        <v>112.19</v>
      </c>
      <c r="M43" s="34">
        <f t="shared" si="5"/>
        <v>18.27</v>
      </c>
      <c r="N43" s="34">
        <f t="shared" si="6"/>
        <v>27.26</v>
      </c>
      <c r="O43" s="34">
        <f t="shared" si="7"/>
        <v>34.25</v>
      </c>
      <c r="P43" s="34">
        <f t="shared" si="8"/>
        <v>13.599999999999994</v>
      </c>
      <c r="Q43" s="34">
        <f t="shared" si="9"/>
        <v>18.810000000000002</v>
      </c>
    </row>
    <row r="44" spans="1:17" ht="15">
      <c r="A44" s="55">
        <v>43</v>
      </c>
      <c r="B44" s="23">
        <v>53</v>
      </c>
      <c r="C44" s="23">
        <v>20267</v>
      </c>
      <c r="D44" s="23" t="s">
        <v>453</v>
      </c>
      <c r="E44" s="23">
        <v>1989</v>
      </c>
      <c r="F44" s="23" t="s">
        <v>113</v>
      </c>
      <c r="G44" s="23"/>
      <c r="H44" s="41">
        <v>18.28</v>
      </c>
      <c r="I44" s="42">
        <v>45.42</v>
      </c>
      <c r="J44" s="42">
        <v>80.05</v>
      </c>
      <c r="K44" s="42">
        <v>93.48</v>
      </c>
      <c r="L44" s="43">
        <v>112.22</v>
      </c>
      <c r="M44" s="34">
        <f t="shared" si="5"/>
        <v>18.28</v>
      </c>
      <c r="N44" s="34">
        <f t="shared" si="6"/>
        <v>27.14</v>
      </c>
      <c r="O44" s="34">
        <f t="shared" si="7"/>
        <v>34.629999999999995</v>
      </c>
      <c r="P44" s="34">
        <f t="shared" si="8"/>
        <v>13.430000000000007</v>
      </c>
      <c r="Q44" s="34">
        <f t="shared" si="9"/>
        <v>18.739999999999995</v>
      </c>
    </row>
    <row r="45" spans="1:17" ht="15">
      <c r="A45" s="55">
        <v>44</v>
      </c>
      <c r="B45" s="23">
        <v>57</v>
      </c>
      <c r="C45" s="23">
        <v>910004</v>
      </c>
      <c r="D45" s="23" t="s">
        <v>446</v>
      </c>
      <c r="E45" s="23">
        <v>1980</v>
      </c>
      <c r="F45" s="23" t="s">
        <v>165</v>
      </c>
      <c r="G45" s="23"/>
      <c r="H45" s="41">
        <v>18.09</v>
      </c>
      <c r="I45" s="42">
        <v>45.68</v>
      </c>
      <c r="J45" s="42">
        <v>80.07</v>
      </c>
      <c r="K45" s="42">
        <v>93.88</v>
      </c>
      <c r="L45" s="43">
        <v>112.66</v>
      </c>
      <c r="M45" s="34">
        <f t="shared" si="5"/>
        <v>18.09</v>
      </c>
      <c r="N45" s="34">
        <f t="shared" si="6"/>
        <v>27.59</v>
      </c>
      <c r="O45" s="34">
        <f t="shared" si="7"/>
        <v>34.38999999999999</v>
      </c>
      <c r="P45" s="34">
        <f t="shared" si="8"/>
        <v>13.810000000000002</v>
      </c>
      <c r="Q45" s="34">
        <f t="shared" si="9"/>
        <v>18.78</v>
      </c>
    </row>
    <row r="46" spans="1:17" ht="15">
      <c r="A46" s="55">
        <v>45</v>
      </c>
      <c r="B46" s="23">
        <v>49</v>
      </c>
      <c r="C46" s="23">
        <v>380298</v>
      </c>
      <c r="D46" s="23" t="s">
        <v>302</v>
      </c>
      <c r="E46" s="23">
        <v>1987</v>
      </c>
      <c r="F46" s="23" t="s">
        <v>110</v>
      </c>
      <c r="G46" s="23" t="s">
        <v>503</v>
      </c>
      <c r="H46" s="41">
        <v>18.47</v>
      </c>
      <c r="I46" s="42">
        <v>45.21</v>
      </c>
      <c r="J46" s="42">
        <v>79.8</v>
      </c>
      <c r="K46" s="42">
        <v>93.67</v>
      </c>
      <c r="L46" s="43">
        <v>112.91</v>
      </c>
      <c r="M46" s="34">
        <f t="shared" si="5"/>
        <v>18.47</v>
      </c>
      <c r="N46" s="34">
        <f t="shared" si="6"/>
        <v>26.740000000000002</v>
      </c>
      <c r="O46" s="34">
        <f t="shared" si="7"/>
        <v>34.589999999999996</v>
      </c>
      <c r="P46" s="34">
        <f t="shared" si="8"/>
        <v>13.870000000000005</v>
      </c>
      <c r="Q46" s="34">
        <f t="shared" si="9"/>
        <v>19.239999999999995</v>
      </c>
    </row>
    <row r="47" spans="1:19" ht="15">
      <c r="A47" s="55">
        <v>46</v>
      </c>
      <c r="B47" s="23">
        <v>50</v>
      </c>
      <c r="C47" s="23">
        <v>103656</v>
      </c>
      <c r="D47" s="51" t="s">
        <v>578</v>
      </c>
      <c r="E47" s="23">
        <v>1990</v>
      </c>
      <c r="F47" s="23" t="s">
        <v>9</v>
      </c>
      <c r="G47" s="23" t="s">
        <v>502</v>
      </c>
      <c r="H47" s="41">
        <v>18.53</v>
      </c>
      <c r="I47" s="42">
        <v>45.73</v>
      </c>
      <c r="J47" s="42">
        <v>80.02</v>
      </c>
      <c r="K47" s="42">
        <v>94.26</v>
      </c>
      <c r="L47" s="43">
        <v>113.34</v>
      </c>
      <c r="M47" s="34">
        <f t="shared" si="5"/>
        <v>18.53</v>
      </c>
      <c r="N47" s="34">
        <f t="shared" si="6"/>
        <v>27.199999999999996</v>
      </c>
      <c r="O47" s="34">
        <f t="shared" si="7"/>
        <v>34.29</v>
      </c>
      <c r="P47" s="34">
        <f t="shared" si="8"/>
        <v>14.240000000000009</v>
      </c>
      <c r="Q47" s="34">
        <f t="shared" si="9"/>
        <v>19.08</v>
      </c>
      <c r="S47" s="35"/>
    </row>
    <row r="48" spans="1:19" ht="15">
      <c r="A48" s="55">
        <v>47</v>
      </c>
      <c r="B48" s="23">
        <v>56</v>
      </c>
      <c r="C48" s="23">
        <v>60159</v>
      </c>
      <c r="D48" s="23" t="s">
        <v>443</v>
      </c>
      <c r="E48" s="23">
        <v>1988</v>
      </c>
      <c r="F48" s="23" t="s">
        <v>112</v>
      </c>
      <c r="G48" s="23"/>
      <c r="H48" s="41">
        <v>18.43</v>
      </c>
      <c r="I48" s="42">
        <v>46.68</v>
      </c>
      <c r="J48" s="42">
        <v>81.93</v>
      </c>
      <c r="K48" s="42">
        <v>95.81</v>
      </c>
      <c r="L48" s="43">
        <v>114.75</v>
      </c>
      <c r="M48" s="34">
        <f t="shared" si="5"/>
        <v>18.43</v>
      </c>
      <c r="N48" s="34">
        <f t="shared" si="6"/>
        <v>28.25</v>
      </c>
      <c r="O48" s="34">
        <f t="shared" si="7"/>
        <v>35.25000000000001</v>
      </c>
      <c r="P48" s="34">
        <f t="shared" si="8"/>
        <v>13.879999999999995</v>
      </c>
      <c r="Q48" s="34">
        <f t="shared" si="9"/>
        <v>18.939999999999998</v>
      </c>
      <c r="S48" s="35"/>
    </row>
    <row r="49" spans="1:17" ht="15">
      <c r="A49" s="55">
        <v>48</v>
      </c>
      <c r="B49" s="23">
        <v>45</v>
      </c>
      <c r="C49" s="23">
        <v>150495</v>
      </c>
      <c r="D49" s="33" t="s">
        <v>249</v>
      </c>
      <c r="E49" s="23">
        <v>1982</v>
      </c>
      <c r="F49" s="23" t="s">
        <v>4</v>
      </c>
      <c r="G49" s="23" t="s">
        <v>507</v>
      </c>
      <c r="H49" s="41">
        <v>18.58</v>
      </c>
      <c r="I49" s="42">
        <v>47.04</v>
      </c>
      <c r="J49" s="42">
        <v>82.61</v>
      </c>
      <c r="K49" s="42">
        <v>96.15</v>
      </c>
      <c r="L49" s="43">
        <v>115.52</v>
      </c>
      <c r="M49" s="34">
        <f t="shared" si="5"/>
        <v>18.58</v>
      </c>
      <c r="N49" s="34">
        <f t="shared" si="6"/>
        <v>28.46</v>
      </c>
      <c r="O49" s="34">
        <f t="shared" si="7"/>
        <v>35.57</v>
      </c>
      <c r="P49" s="34">
        <f t="shared" si="8"/>
        <v>13.540000000000006</v>
      </c>
      <c r="Q49" s="34">
        <f t="shared" si="9"/>
        <v>19.36999999999999</v>
      </c>
    </row>
    <row r="50" spans="1:17" ht="15">
      <c r="A50" s="55" t="s">
        <v>250</v>
      </c>
      <c r="B50" s="23">
        <v>24</v>
      </c>
      <c r="C50" s="23">
        <v>510030</v>
      </c>
      <c r="D50" s="23" t="s">
        <v>260</v>
      </c>
      <c r="E50" s="23">
        <v>1974</v>
      </c>
      <c r="F50" s="23" t="s">
        <v>8</v>
      </c>
      <c r="G50" s="23" t="s">
        <v>504</v>
      </c>
      <c r="H50" s="41">
        <v>17.89</v>
      </c>
      <c r="I50" s="42">
        <v>43.51</v>
      </c>
      <c r="J50" s="42">
        <v>76.66</v>
      </c>
      <c r="K50" s="42">
        <v>89.3</v>
      </c>
      <c r="L50" s="52">
        <v>107.18</v>
      </c>
      <c r="M50" s="34">
        <f t="shared" si="5"/>
        <v>17.89</v>
      </c>
      <c r="N50" s="34">
        <f t="shared" si="6"/>
        <v>25.619999999999997</v>
      </c>
      <c r="O50" s="34">
        <f t="shared" si="7"/>
        <v>33.15</v>
      </c>
      <c r="P50" s="34">
        <f t="shared" si="8"/>
        <v>12.64</v>
      </c>
      <c r="Q50" s="34">
        <f t="shared" si="9"/>
        <v>17.88000000000001</v>
      </c>
    </row>
    <row r="51" spans="1:19" ht="15">
      <c r="A51" s="55" t="s">
        <v>250</v>
      </c>
      <c r="B51" s="23">
        <v>31</v>
      </c>
      <c r="C51" s="23">
        <v>51005</v>
      </c>
      <c r="D51" s="23" t="s">
        <v>301</v>
      </c>
      <c r="E51" s="23">
        <v>1983</v>
      </c>
      <c r="F51" s="23" t="s">
        <v>5</v>
      </c>
      <c r="G51" s="23" t="s">
        <v>503</v>
      </c>
      <c r="H51" s="41">
        <v>17.82</v>
      </c>
      <c r="I51" s="42">
        <v>43.7</v>
      </c>
      <c r="J51" s="42">
        <v>77.38</v>
      </c>
      <c r="K51" s="42">
        <v>90.49</v>
      </c>
      <c r="L51" s="52">
        <v>109.16</v>
      </c>
      <c r="M51" s="34">
        <f t="shared" si="5"/>
        <v>17.82</v>
      </c>
      <c r="N51" s="34">
        <f t="shared" si="6"/>
        <v>25.880000000000003</v>
      </c>
      <c r="O51" s="34">
        <f t="shared" si="7"/>
        <v>33.67999999999999</v>
      </c>
      <c r="P51" s="34">
        <f t="shared" si="8"/>
        <v>13.11</v>
      </c>
      <c r="Q51" s="34">
        <f t="shared" si="9"/>
        <v>18.67</v>
      </c>
      <c r="S51" s="35"/>
    </row>
    <row r="52" spans="1:17" ht="15">
      <c r="A52" s="22" t="s">
        <v>250</v>
      </c>
      <c r="B52" s="23">
        <v>52</v>
      </c>
      <c r="C52" s="23">
        <v>510747</v>
      </c>
      <c r="D52" s="23" t="s">
        <v>272</v>
      </c>
      <c r="E52" s="23">
        <v>1977</v>
      </c>
      <c r="F52" s="23" t="s">
        <v>8</v>
      </c>
      <c r="G52" s="23" t="s">
        <v>583</v>
      </c>
      <c r="H52" s="41">
        <v>17.96</v>
      </c>
      <c r="I52" s="42">
        <v>44.08</v>
      </c>
      <c r="J52" s="42">
        <v>78.12</v>
      </c>
      <c r="K52" s="42">
        <v>91.66</v>
      </c>
      <c r="L52" s="52">
        <v>110</v>
      </c>
      <c r="M52" s="34">
        <f t="shared" si="5"/>
        <v>17.96</v>
      </c>
      <c r="N52" s="34">
        <f t="shared" si="6"/>
        <v>26.119999999999997</v>
      </c>
      <c r="O52" s="34">
        <f t="shared" si="7"/>
        <v>34.040000000000006</v>
      </c>
      <c r="P52" s="34">
        <f t="shared" si="8"/>
        <v>13.539999999999992</v>
      </c>
      <c r="Q52" s="34">
        <f t="shared" si="9"/>
        <v>18.340000000000003</v>
      </c>
    </row>
    <row r="53" spans="1:17" ht="15">
      <c r="A53" s="22" t="s">
        <v>250</v>
      </c>
      <c r="B53" s="23">
        <v>58</v>
      </c>
      <c r="C53" s="23">
        <v>191964</v>
      </c>
      <c r="D53" s="23" t="s">
        <v>299</v>
      </c>
      <c r="E53" s="23">
        <v>1982</v>
      </c>
      <c r="F53" s="23" t="s">
        <v>1</v>
      </c>
      <c r="G53" s="23" t="s">
        <v>506</v>
      </c>
      <c r="H53" s="41">
        <v>17.94</v>
      </c>
      <c r="I53" s="42">
        <v>44.17</v>
      </c>
      <c r="J53" s="42">
        <v>78.01</v>
      </c>
      <c r="K53" s="42">
        <v>91.1</v>
      </c>
      <c r="L53" s="52">
        <v>110.79</v>
      </c>
      <c r="M53" s="34">
        <f t="shared" si="5"/>
        <v>17.94</v>
      </c>
      <c r="N53" s="34">
        <f t="shared" si="6"/>
        <v>26.23</v>
      </c>
      <c r="O53" s="34">
        <f t="shared" si="7"/>
        <v>33.84</v>
      </c>
      <c r="P53" s="34">
        <f t="shared" si="8"/>
        <v>13.08999999999999</v>
      </c>
      <c r="Q53" s="34">
        <f t="shared" si="9"/>
        <v>19.690000000000012</v>
      </c>
    </row>
    <row r="54" spans="1:13" ht="15">
      <c r="A54" s="55" t="s">
        <v>7</v>
      </c>
      <c r="B54" s="23">
        <v>25</v>
      </c>
      <c r="C54" s="23">
        <v>291459</v>
      </c>
      <c r="D54" s="23" t="s">
        <v>295</v>
      </c>
      <c r="E54" s="23">
        <v>1989</v>
      </c>
      <c r="F54" s="23" t="s">
        <v>10</v>
      </c>
      <c r="G54" s="23" t="s">
        <v>573</v>
      </c>
      <c r="H54" s="41">
        <v>17.75</v>
      </c>
      <c r="I54" s="42"/>
      <c r="J54" s="42"/>
      <c r="K54" s="42"/>
      <c r="L54" s="43" t="s">
        <v>584</v>
      </c>
      <c r="M54" s="34">
        <f t="shared" si="5"/>
        <v>17.75</v>
      </c>
    </row>
    <row r="55" spans="1:13" ht="15">
      <c r="A55" s="55" t="s">
        <v>7</v>
      </c>
      <c r="B55" s="23">
        <v>32</v>
      </c>
      <c r="C55" s="23">
        <v>291034</v>
      </c>
      <c r="D55" s="33" t="s">
        <v>437</v>
      </c>
      <c r="E55" s="23">
        <v>1989</v>
      </c>
      <c r="F55" s="23" t="s">
        <v>10</v>
      </c>
      <c r="G55" s="23" t="s">
        <v>502</v>
      </c>
      <c r="H55" s="41">
        <v>18.09</v>
      </c>
      <c r="I55" s="42"/>
      <c r="J55" s="42"/>
      <c r="K55" s="42"/>
      <c r="L55" s="43" t="s">
        <v>584</v>
      </c>
      <c r="M55" s="34">
        <f t="shared" si="5"/>
        <v>18.09</v>
      </c>
    </row>
    <row r="56" spans="1:15" ht="15">
      <c r="A56" s="55" t="s">
        <v>7</v>
      </c>
      <c r="B56" s="23">
        <v>33</v>
      </c>
      <c r="C56" s="23">
        <v>510993</v>
      </c>
      <c r="D56" s="33" t="s">
        <v>404</v>
      </c>
      <c r="E56" s="23">
        <v>1983</v>
      </c>
      <c r="F56" s="23" t="s">
        <v>8</v>
      </c>
      <c r="G56" s="23" t="s">
        <v>503</v>
      </c>
      <c r="H56" s="41">
        <v>18.1</v>
      </c>
      <c r="I56" s="42">
        <v>44.47</v>
      </c>
      <c r="J56" s="42">
        <v>78.15</v>
      </c>
      <c r="K56" s="42"/>
      <c r="L56" s="43" t="s">
        <v>584</v>
      </c>
      <c r="M56" s="34">
        <f t="shared" si="5"/>
        <v>18.1</v>
      </c>
      <c r="N56" s="34">
        <f aca="true" t="shared" si="10" ref="N56:O59">+I56-H56</f>
        <v>26.369999999999997</v>
      </c>
      <c r="O56" s="34">
        <f t="shared" si="10"/>
        <v>33.68000000000001</v>
      </c>
    </row>
    <row r="57" spans="1:16" ht="15">
      <c r="A57" s="55" t="s">
        <v>7</v>
      </c>
      <c r="B57" s="23">
        <v>37</v>
      </c>
      <c r="C57" s="23">
        <v>511634</v>
      </c>
      <c r="D57" s="23" t="s">
        <v>303</v>
      </c>
      <c r="E57" s="23">
        <v>1989</v>
      </c>
      <c r="F57" s="23" t="s">
        <v>8</v>
      </c>
      <c r="G57" s="23" t="s">
        <v>583</v>
      </c>
      <c r="H57" s="41">
        <v>18.24</v>
      </c>
      <c r="I57" s="42">
        <v>44.26</v>
      </c>
      <c r="J57" s="42">
        <v>78.21</v>
      </c>
      <c r="K57" s="42">
        <v>95.52</v>
      </c>
      <c r="L57" s="43" t="s">
        <v>584</v>
      </c>
      <c r="M57" s="34">
        <f t="shared" si="5"/>
        <v>18.24</v>
      </c>
      <c r="N57" s="34">
        <f t="shared" si="10"/>
        <v>26.02</v>
      </c>
      <c r="O57" s="34">
        <f t="shared" si="10"/>
        <v>33.949999999999996</v>
      </c>
      <c r="P57" s="34">
        <f>+K57-J57</f>
        <v>17.310000000000002</v>
      </c>
    </row>
    <row r="58" spans="1:16" ht="15">
      <c r="A58" s="55" t="s">
        <v>7</v>
      </c>
      <c r="B58" s="23">
        <v>44</v>
      </c>
      <c r="C58" s="23">
        <v>533866</v>
      </c>
      <c r="D58" s="23" t="s">
        <v>291</v>
      </c>
      <c r="E58" s="23">
        <v>1982</v>
      </c>
      <c r="F58" s="23" t="s">
        <v>11</v>
      </c>
      <c r="G58" s="23" t="s">
        <v>505</v>
      </c>
      <c r="H58" s="41">
        <v>18.01</v>
      </c>
      <c r="I58" s="42">
        <v>44.1</v>
      </c>
      <c r="J58" s="42">
        <v>77.83</v>
      </c>
      <c r="K58" s="42">
        <v>90.96</v>
      </c>
      <c r="L58" s="43" t="s">
        <v>584</v>
      </c>
      <c r="M58" s="34">
        <f t="shared" si="5"/>
        <v>18.01</v>
      </c>
      <c r="N58" s="34">
        <f t="shared" si="10"/>
        <v>26.09</v>
      </c>
      <c r="O58" s="34">
        <f t="shared" si="10"/>
        <v>33.73</v>
      </c>
      <c r="P58" s="34">
        <f>+K58-J58</f>
        <v>13.129999999999995</v>
      </c>
    </row>
    <row r="59" spans="1:15" ht="15">
      <c r="A59" s="55" t="s">
        <v>7</v>
      </c>
      <c r="B59" s="23">
        <v>46</v>
      </c>
      <c r="C59" s="23">
        <v>294911</v>
      </c>
      <c r="D59" s="23" t="s">
        <v>297</v>
      </c>
      <c r="E59" s="23">
        <v>1988</v>
      </c>
      <c r="F59" s="23" t="s">
        <v>10</v>
      </c>
      <c r="G59" s="23" t="s">
        <v>503</v>
      </c>
      <c r="H59" s="41">
        <v>17.97</v>
      </c>
      <c r="I59" s="42">
        <v>44.03</v>
      </c>
      <c r="J59" s="42">
        <v>77.55</v>
      </c>
      <c r="K59" s="42"/>
      <c r="L59" s="43" t="s">
        <v>584</v>
      </c>
      <c r="M59" s="34">
        <f t="shared" si="5"/>
        <v>17.97</v>
      </c>
      <c r="N59" s="34">
        <f t="shared" si="10"/>
        <v>26.060000000000002</v>
      </c>
      <c r="O59" s="34">
        <f t="shared" si="10"/>
        <v>33.519999999999996</v>
      </c>
    </row>
    <row r="60" spans="1:13" ht="15">
      <c r="A60" s="55" t="s">
        <v>7</v>
      </c>
      <c r="B60" s="23">
        <v>51</v>
      </c>
      <c r="C60" s="23">
        <v>491129</v>
      </c>
      <c r="D60" s="23" t="s">
        <v>308</v>
      </c>
      <c r="E60" s="23">
        <v>1987</v>
      </c>
      <c r="F60" s="23" t="s">
        <v>12</v>
      </c>
      <c r="G60" s="23" t="s">
        <v>502</v>
      </c>
      <c r="H60" s="41">
        <v>18.07</v>
      </c>
      <c r="I60" s="42"/>
      <c r="J60" s="42"/>
      <c r="K60" s="42"/>
      <c r="L60" s="43" t="s">
        <v>584</v>
      </c>
      <c r="M60" s="34">
        <f t="shared" si="5"/>
        <v>18.07</v>
      </c>
    </row>
    <row r="61" spans="1:15" ht="15">
      <c r="A61" s="55" t="s">
        <v>7</v>
      </c>
      <c r="B61" s="23">
        <v>55</v>
      </c>
      <c r="C61" s="23">
        <v>290998</v>
      </c>
      <c r="D61" s="23" t="s">
        <v>304</v>
      </c>
      <c r="E61" s="23">
        <v>1980</v>
      </c>
      <c r="F61" s="23" t="s">
        <v>10</v>
      </c>
      <c r="G61" s="23" t="s">
        <v>504</v>
      </c>
      <c r="H61" s="41">
        <v>17.96</v>
      </c>
      <c r="I61" s="42">
        <v>44.34</v>
      </c>
      <c r="J61" s="42">
        <v>81.22</v>
      </c>
      <c r="K61" s="42"/>
      <c r="L61" s="43" t="s">
        <v>584</v>
      </c>
      <c r="M61" s="34">
        <f t="shared" si="5"/>
        <v>17.96</v>
      </c>
      <c r="N61" s="34">
        <f>+I61-H61</f>
        <v>26.380000000000003</v>
      </c>
      <c r="O61" s="34">
        <f>+J61-I61</f>
        <v>36.879999999999995</v>
      </c>
    </row>
    <row r="63" ht="15">
      <c r="D63" s="30" t="s">
        <v>510</v>
      </c>
    </row>
    <row r="64" ht="15">
      <c r="D64" s="51" t="s">
        <v>511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4" bestFit="1" customWidth="1"/>
    <col min="2" max="2" width="3.8515625" style="34" bestFit="1" customWidth="1"/>
    <col min="3" max="3" width="4.00390625" style="34" bestFit="1" customWidth="1"/>
    <col min="4" max="4" width="7.7109375" style="33" bestFit="1" customWidth="1"/>
    <col min="5" max="5" width="27.8515625" style="34" bestFit="1" customWidth="1"/>
    <col min="6" max="6" width="5.140625" style="34" bestFit="1" customWidth="1"/>
    <col min="7" max="7" width="7.140625" style="34" bestFit="1" customWidth="1"/>
    <col min="8" max="8" width="10.28125" style="34" bestFit="1" customWidth="1"/>
    <col min="9" max="9" width="10.28125" style="39" bestFit="1" customWidth="1"/>
    <col min="10" max="10" width="6.8515625" style="34" bestFit="1" customWidth="1"/>
    <col min="11" max="11" width="6.8515625" style="34" customWidth="1"/>
    <col min="12" max="15" width="9.140625" style="34" customWidth="1"/>
    <col min="16" max="16" width="9.140625" style="35" customWidth="1"/>
    <col min="17" max="16384" width="9.140625" style="34" customWidth="1"/>
  </cols>
  <sheetData>
    <row r="1" spans="1:18" s="44" customFormat="1" ht="15.75" thickBot="1">
      <c r="A1" s="44" t="s">
        <v>492</v>
      </c>
      <c r="B1" s="44" t="s">
        <v>512</v>
      </c>
      <c r="C1" s="44" t="s">
        <v>493</v>
      </c>
      <c r="D1" s="44" t="s">
        <v>494</v>
      </c>
      <c r="E1" s="45" t="s">
        <v>495</v>
      </c>
      <c r="F1" s="44" t="s">
        <v>496</v>
      </c>
      <c r="G1" s="44" t="s">
        <v>20</v>
      </c>
      <c r="H1" s="44" t="s">
        <v>497</v>
      </c>
      <c r="I1" s="48" t="s">
        <v>513</v>
      </c>
      <c r="J1" s="44" t="s">
        <v>498</v>
      </c>
      <c r="K1" s="44" t="s">
        <v>524</v>
      </c>
      <c r="L1" s="47" t="s">
        <v>0</v>
      </c>
      <c r="M1" s="45" t="s">
        <v>499</v>
      </c>
      <c r="N1" s="45" t="s">
        <v>500</v>
      </c>
      <c r="O1" s="45" t="s">
        <v>525</v>
      </c>
      <c r="P1" s="47" t="s">
        <v>514</v>
      </c>
      <c r="Q1" s="48" t="s">
        <v>515</v>
      </c>
      <c r="R1" s="50" t="s">
        <v>501</v>
      </c>
    </row>
    <row r="2" spans="1:17" ht="15.75" customHeight="1" thickTop="1">
      <c r="A2" s="35">
        <v>1</v>
      </c>
      <c r="B2" s="23">
        <v>5</v>
      </c>
      <c r="C2" s="23">
        <v>18</v>
      </c>
      <c r="D2" s="23">
        <v>380260</v>
      </c>
      <c r="E2" s="33" t="s">
        <v>172</v>
      </c>
      <c r="F2" s="23">
        <v>1979</v>
      </c>
      <c r="G2" s="23" t="s">
        <v>110</v>
      </c>
      <c r="H2" s="23" t="s">
        <v>505</v>
      </c>
      <c r="I2" s="38">
        <v>107.65</v>
      </c>
      <c r="J2" s="34">
        <v>129.49</v>
      </c>
      <c r="K2" s="34">
        <v>141.15</v>
      </c>
      <c r="L2" s="36">
        <v>160.44</v>
      </c>
      <c r="M2" s="34">
        <f aca="true" t="shared" si="0" ref="M2:M31">+J2-I2</f>
        <v>21.840000000000003</v>
      </c>
      <c r="N2" s="32">
        <f aca="true" t="shared" si="1" ref="N2:N8">+K2-J2</f>
        <v>11.659999999999997</v>
      </c>
      <c r="O2" s="32">
        <f aca="true" t="shared" si="2" ref="O2:O31">+L2-K2</f>
        <v>19.289999999999992</v>
      </c>
      <c r="P2" s="35">
        <f aca="true" t="shared" si="3" ref="P2:P31">+L2-I2</f>
        <v>52.78999999999999</v>
      </c>
      <c r="Q2" s="35">
        <v>100</v>
      </c>
    </row>
    <row r="3" spans="1:17" ht="15">
      <c r="A3" s="35">
        <v>2</v>
      </c>
      <c r="B3" s="23">
        <v>2</v>
      </c>
      <c r="C3" s="23">
        <v>19</v>
      </c>
      <c r="D3" s="23">
        <v>511313</v>
      </c>
      <c r="E3" s="23" t="s">
        <v>281</v>
      </c>
      <c r="F3" s="23">
        <v>1986</v>
      </c>
      <c r="G3" s="23" t="s">
        <v>8</v>
      </c>
      <c r="H3" s="23" t="s">
        <v>503</v>
      </c>
      <c r="I3" s="38">
        <v>106.79</v>
      </c>
      <c r="J3" s="34">
        <v>128.96</v>
      </c>
      <c r="K3" s="34">
        <v>140.9</v>
      </c>
      <c r="L3" s="36">
        <v>161.02</v>
      </c>
      <c r="M3" s="34">
        <f t="shared" si="0"/>
        <v>22.17</v>
      </c>
      <c r="N3" s="34">
        <f t="shared" si="1"/>
        <v>11.939999999999998</v>
      </c>
      <c r="O3" s="34">
        <f t="shared" si="2"/>
        <v>20.120000000000005</v>
      </c>
      <c r="P3" s="35">
        <f t="shared" si="3"/>
        <v>54.230000000000004</v>
      </c>
      <c r="Q3" s="35">
        <v>80</v>
      </c>
    </row>
    <row r="4" spans="1:17" ht="15">
      <c r="A4" s="35">
        <v>3</v>
      </c>
      <c r="B4" s="23">
        <v>9</v>
      </c>
      <c r="C4" s="23">
        <v>15</v>
      </c>
      <c r="D4" s="23">
        <v>421328</v>
      </c>
      <c r="E4" s="23" t="s">
        <v>358</v>
      </c>
      <c r="F4" s="23">
        <v>1982</v>
      </c>
      <c r="G4" s="23" t="s">
        <v>15</v>
      </c>
      <c r="H4" s="23" t="s">
        <v>504</v>
      </c>
      <c r="I4" s="38">
        <v>108.14</v>
      </c>
      <c r="J4" s="34">
        <v>129.94</v>
      </c>
      <c r="K4" s="34">
        <v>141.66</v>
      </c>
      <c r="L4" s="36">
        <v>161.78</v>
      </c>
      <c r="M4" s="34">
        <f t="shared" si="0"/>
        <v>21.799999999999997</v>
      </c>
      <c r="N4" s="34">
        <f t="shared" si="1"/>
        <v>11.719999999999999</v>
      </c>
      <c r="O4" s="34">
        <f t="shared" si="2"/>
        <v>20.120000000000005</v>
      </c>
      <c r="P4" s="35">
        <f t="shared" si="3"/>
        <v>53.64</v>
      </c>
      <c r="Q4" s="35">
        <v>60</v>
      </c>
    </row>
    <row r="5" spans="1:17" ht="15">
      <c r="A5" s="35">
        <v>4</v>
      </c>
      <c r="B5" s="23">
        <v>1</v>
      </c>
      <c r="C5" s="23">
        <v>8</v>
      </c>
      <c r="D5" s="23">
        <v>293006</v>
      </c>
      <c r="E5" s="23" t="s">
        <v>279</v>
      </c>
      <c r="F5" s="23">
        <v>1984</v>
      </c>
      <c r="G5" s="23" t="s">
        <v>10</v>
      </c>
      <c r="H5" s="23" t="s">
        <v>502</v>
      </c>
      <c r="I5" s="38">
        <v>106.69</v>
      </c>
      <c r="J5" s="34">
        <v>129.02</v>
      </c>
      <c r="K5" s="34">
        <v>141.58</v>
      </c>
      <c r="L5" s="36">
        <v>161.97</v>
      </c>
      <c r="M5" s="34">
        <f t="shared" si="0"/>
        <v>22.330000000000013</v>
      </c>
      <c r="N5" s="34">
        <f t="shared" si="1"/>
        <v>12.560000000000002</v>
      </c>
      <c r="O5" s="34">
        <f t="shared" si="2"/>
        <v>20.389999999999986</v>
      </c>
      <c r="P5" s="35">
        <f t="shared" si="3"/>
        <v>55.28</v>
      </c>
      <c r="Q5" s="35">
        <v>50</v>
      </c>
    </row>
    <row r="6" spans="1:17" ht="15">
      <c r="A6" s="35">
        <v>5</v>
      </c>
      <c r="B6" s="23">
        <v>17</v>
      </c>
      <c r="C6" s="23">
        <v>17</v>
      </c>
      <c r="D6" s="23">
        <v>50625</v>
      </c>
      <c r="E6" s="33" t="s">
        <v>174</v>
      </c>
      <c r="F6" s="23">
        <v>1978</v>
      </c>
      <c r="G6" s="23" t="s">
        <v>5</v>
      </c>
      <c r="H6" s="23" t="s">
        <v>503</v>
      </c>
      <c r="I6" s="38">
        <v>108.64</v>
      </c>
      <c r="J6" s="34">
        <v>130.49</v>
      </c>
      <c r="K6" s="34">
        <v>142.39</v>
      </c>
      <c r="L6" s="36">
        <v>162.06</v>
      </c>
      <c r="M6" s="34">
        <f t="shared" si="0"/>
        <v>21.85000000000001</v>
      </c>
      <c r="N6" s="34">
        <f t="shared" si="1"/>
        <v>11.899999999999977</v>
      </c>
      <c r="O6" s="34">
        <f t="shared" si="2"/>
        <v>19.670000000000016</v>
      </c>
      <c r="P6" s="35">
        <f t="shared" si="3"/>
        <v>53.42</v>
      </c>
      <c r="Q6" s="35">
        <v>45</v>
      </c>
    </row>
    <row r="7" spans="1:17" ht="15">
      <c r="A7" s="35">
        <v>6</v>
      </c>
      <c r="B7" s="23">
        <v>6</v>
      </c>
      <c r="C7" s="23">
        <v>21</v>
      </c>
      <c r="D7" s="23">
        <v>532431</v>
      </c>
      <c r="E7" s="33" t="s">
        <v>201</v>
      </c>
      <c r="F7" s="23">
        <v>1977</v>
      </c>
      <c r="G7" s="23" t="s">
        <v>11</v>
      </c>
      <c r="H7" s="23" t="s">
        <v>504</v>
      </c>
      <c r="I7" s="38">
        <v>107.84</v>
      </c>
      <c r="J7" s="34">
        <v>129.7</v>
      </c>
      <c r="K7" s="34">
        <v>141.84</v>
      </c>
      <c r="L7" s="36">
        <v>162.12</v>
      </c>
      <c r="M7" s="34">
        <f t="shared" si="0"/>
        <v>21.859999999999985</v>
      </c>
      <c r="N7" s="34">
        <f t="shared" si="1"/>
        <v>12.140000000000015</v>
      </c>
      <c r="O7" s="34">
        <f t="shared" si="2"/>
        <v>20.28</v>
      </c>
      <c r="P7" s="35">
        <f t="shared" si="3"/>
        <v>54.28</v>
      </c>
      <c r="Q7" s="35">
        <v>40</v>
      </c>
    </row>
    <row r="8" spans="1:17" ht="15">
      <c r="A8" s="35">
        <v>7</v>
      </c>
      <c r="B8" s="23">
        <v>4</v>
      </c>
      <c r="C8" s="23">
        <v>12</v>
      </c>
      <c r="D8" s="23">
        <v>192746</v>
      </c>
      <c r="E8" s="23" t="s">
        <v>310</v>
      </c>
      <c r="F8" s="23">
        <v>1984</v>
      </c>
      <c r="G8" s="23" t="s">
        <v>1</v>
      </c>
      <c r="H8" s="23" t="s">
        <v>506</v>
      </c>
      <c r="I8" s="38">
        <v>107.22</v>
      </c>
      <c r="J8" s="34">
        <v>129.98</v>
      </c>
      <c r="K8" s="34">
        <v>141.95</v>
      </c>
      <c r="L8" s="36">
        <v>162.13</v>
      </c>
      <c r="M8" s="34">
        <f t="shared" si="0"/>
        <v>22.75999999999999</v>
      </c>
      <c r="N8" s="34">
        <f t="shared" si="1"/>
        <v>11.969999999999999</v>
      </c>
      <c r="O8" s="34">
        <f t="shared" si="2"/>
        <v>20.180000000000007</v>
      </c>
      <c r="P8" s="35">
        <f t="shared" si="3"/>
        <v>54.91</v>
      </c>
      <c r="Q8" s="35">
        <v>36</v>
      </c>
    </row>
    <row r="9" spans="1:17" ht="15" customHeight="1">
      <c r="A9" s="35">
        <v>8</v>
      </c>
      <c r="B9" s="23">
        <v>22</v>
      </c>
      <c r="C9" s="23">
        <v>13</v>
      </c>
      <c r="D9" s="23">
        <v>421483</v>
      </c>
      <c r="E9" s="33" t="s">
        <v>202</v>
      </c>
      <c r="F9" s="23">
        <v>1985</v>
      </c>
      <c r="G9" s="23" t="s">
        <v>15</v>
      </c>
      <c r="H9" s="23" t="s">
        <v>504</v>
      </c>
      <c r="I9" s="38">
        <v>108.84</v>
      </c>
      <c r="J9" s="34">
        <v>130.37</v>
      </c>
      <c r="K9" s="34">
        <v>142.22</v>
      </c>
      <c r="L9" s="36">
        <v>162.29</v>
      </c>
      <c r="M9" s="34">
        <f t="shared" si="0"/>
        <v>21.53</v>
      </c>
      <c r="N9" s="34">
        <f aca="true" t="shared" si="4" ref="N9:N31">+K9-J9</f>
        <v>11.849999999999994</v>
      </c>
      <c r="O9" s="34">
        <f t="shared" si="2"/>
        <v>20.069999999999993</v>
      </c>
      <c r="P9" s="35">
        <f t="shared" si="3"/>
        <v>53.44999999999999</v>
      </c>
      <c r="Q9" s="35">
        <v>32</v>
      </c>
    </row>
    <row r="10" spans="1:17" ht="15">
      <c r="A10" s="35">
        <v>9</v>
      </c>
      <c r="B10" s="23">
        <v>23</v>
      </c>
      <c r="C10" s="23">
        <v>14</v>
      </c>
      <c r="D10" s="23">
        <v>534562</v>
      </c>
      <c r="E10" s="33" t="s">
        <v>185</v>
      </c>
      <c r="F10" s="23">
        <v>1984</v>
      </c>
      <c r="G10" s="23" t="s">
        <v>11</v>
      </c>
      <c r="H10" s="23" t="s">
        <v>504</v>
      </c>
      <c r="I10" s="38">
        <v>109.07</v>
      </c>
      <c r="J10" s="34">
        <v>130.71</v>
      </c>
      <c r="K10" s="34">
        <v>142.64</v>
      </c>
      <c r="L10" s="36">
        <v>162.43</v>
      </c>
      <c r="M10" s="32">
        <f t="shared" si="0"/>
        <v>21.640000000000015</v>
      </c>
      <c r="N10" s="34">
        <f t="shared" si="4"/>
        <v>11.929999999999978</v>
      </c>
      <c r="O10" s="34">
        <f t="shared" si="2"/>
        <v>19.79000000000002</v>
      </c>
      <c r="P10" s="35">
        <f t="shared" si="3"/>
        <v>53.360000000000014</v>
      </c>
      <c r="Q10" s="35">
        <v>29</v>
      </c>
    </row>
    <row r="11" spans="1:17" ht="15">
      <c r="A11" s="35">
        <v>10</v>
      </c>
      <c r="B11" s="23">
        <v>12</v>
      </c>
      <c r="C11" s="23">
        <v>11</v>
      </c>
      <c r="D11" s="23">
        <v>150398</v>
      </c>
      <c r="E11" s="33" t="s">
        <v>209</v>
      </c>
      <c r="F11" s="23">
        <v>1980</v>
      </c>
      <c r="G11" s="23" t="s">
        <v>4</v>
      </c>
      <c r="H11" s="23" t="s">
        <v>507</v>
      </c>
      <c r="I11" s="38">
        <v>108.3</v>
      </c>
      <c r="J11" s="34">
        <v>130.32</v>
      </c>
      <c r="K11" s="34">
        <v>142.11</v>
      </c>
      <c r="L11" s="36">
        <v>162.7</v>
      </c>
      <c r="M11" s="34">
        <f t="shared" si="0"/>
        <v>22.019999999999996</v>
      </c>
      <c r="N11" s="34">
        <f t="shared" si="4"/>
        <v>11.79000000000002</v>
      </c>
      <c r="O11" s="34">
        <f t="shared" si="2"/>
        <v>20.589999999999975</v>
      </c>
      <c r="P11" s="35">
        <f t="shared" si="3"/>
        <v>54.39999999999999</v>
      </c>
      <c r="Q11" s="35">
        <v>26</v>
      </c>
    </row>
    <row r="12" spans="1:17" ht="15">
      <c r="A12" s="35">
        <v>11</v>
      </c>
      <c r="B12" s="23">
        <v>10</v>
      </c>
      <c r="C12" s="23">
        <v>10</v>
      </c>
      <c r="D12" s="23">
        <v>292455</v>
      </c>
      <c r="E12" s="23" t="s">
        <v>267</v>
      </c>
      <c r="F12" s="23">
        <v>1982</v>
      </c>
      <c r="G12" s="23" t="s">
        <v>10</v>
      </c>
      <c r="H12" s="23" t="s">
        <v>503</v>
      </c>
      <c r="I12" s="38">
        <v>108.16</v>
      </c>
      <c r="J12" s="34">
        <v>130.42</v>
      </c>
      <c r="K12" s="34">
        <v>142.39</v>
      </c>
      <c r="L12" s="36">
        <v>163.04</v>
      </c>
      <c r="M12" s="34">
        <f t="shared" si="0"/>
        <v>22.25999999999999</v>
      </c>
      <c r="N12" s="34">
        <f t="shared" si="4"/>
        <v>11.969999999999999</v>
      </c>
      <c r="O12" s="34">
        <f t="shared" si="2"/>
        <v>20.650000000000006</v>
      </c>
      <c r="P12" s="35">
        <f t="shared" si="3"/>
        <v>54.879999999999995</v>
      </c>
      <c r="Q12" s="35">
        <v>24</v>
      </c>
    </row>
    <row r="13" spans="1:17" ht="15">
      <c r="A13" s="35">
        <v>12</v>
      </c>
      <c r="B13" s="23">
        <v>3</v>
      </c>
      <c r="C13" s="23">
        <v>2</v>
      </c>
      <c r="D13" s="23">
        <v>511383</v>
      </c>
      <c r="E13" s="23" t="s">
        <v>266</v>
      </c>
      <c r="F13" s="23">
        <v>1987</v>
      </c>
      <c r="G13" s="23" t="s">
        <v>8</v>
      </c>
      <c r="H13" s="23" t="s">
        <v>506</v>
      </c>
      <c r="I13" s="38">
        <v>106.97</v>
      </c>
      <c r="J13" s="34">
        <v>130.01</v>
      </c>
      <c r="K13" s="34">
        <v>142.48</v>
      </c>
      <c r="L13" s="36">
        <v>163.18</v>
      </c>
      <c r="M13" s="34">
        <f t="shared" si="0"/>
        <v>23.039999999999992</v>
      </c>
      <c r="N13" s="34">
        <f t="shared" si="4"/>
        <v>12.469999999999999</v>
      </c>
      <c r="O13" s="34">
        <f t="shared" si="2"/>
        <v>20.700000000000017</v>
      </c>
      <c r="P13" s="35">
        <f t="shared" si="3"/>
        <v>56.21000000000001</v>
      </c>
      <c r="Q13" s="35">
        <v>22</v>
      </c>
    </row>
    <row r="14" spans="1:17" ht="15">
      <c r="A14" s="35">
        <v>13</v>
      </c>
      <c r="B14" s="23">
        <v>30</v>
      </c>
      <c r="C14" s="23">
        <v>22</v>
      </c>
      <c r="D14" s="23">
        <v>51215</v>
      </c>
      <c r="E14" s="23" t="s">
        <v>255</v>
      </c>
      <c r="F14" s="23">
        <v>1986</v>
      </c>
      <c r="G14" s="23" t="s">
        <v>5</v>
      </c>
      <c r="H14" s="23" t="s">
        <v>506</v>
      </c>
      <c r="I14" s="38">
        <v>109.63</v>
      </c>
      <c r="J14" s="34">
        <v>131.61</v>
      </c>
      <c r="K14" s="34">
        <v>143.36</v>
      </c>
      <c r="L14" s="54">
        <v>163.2</v>
      </c>
      <c r="M14" s="34">
        <f t="shared" si="0"/>
        <v>21.980000000000018</v>
      </c>
      <c r="N14" s="34">
        <f t="shared" si="4"/>
        <v>11.75</v>
      </c>
      <c r="O14" s="34">
        <f t="shared" si="2"/>
        <v>19.839999999999975</v>
      </c>
      <c r="P14" s="35">
        <f t="shared" si="3"/>
        <v>53.56999999999999</v>
      </c>
      <c r="Q14" s="35">
        <v>20</v>
      </c>
    </row>
    <row r="15" spans="1:17" ht="15">
      <c r="A15" s="35">
        <v>14</v>
      </c>
      <c r="B15" s="23">
        <v>15</v>
      </c>
      <c r="C15" s="23">
        <v>16</v>
      </c>
      <c r="D15" s="23">
        <v>510890</v>
      </c>
      <c r="E15" s="33" t="s">
        <v>173</v>
      </c>
      <c r="F15" s="23">
        <v>1981</v>
      </c>
      <c r="G15" s="23" t="s">
        <v>8</v>
      </c>
      <c r="H15" s="23" t="s">
        <v>502</v>
      </c>
      <c r="I15" s="38">
        <v>108.54</v>
      </c>
      <c r="J15" s="34">
        <v>130.95</v>
      </c>
      <c r="K15" s="34">
        <v>143.08</v>
      </c>
      <c r="L15" s="36">
        <v>163.33</v>
      </c>
      <c r="M15" s="34">
        <f t="shared" si="0"/>
        <v>22.409999999999982</v>
      </c>
      <c r="N15" s="34">
        <f t="shared" si="4"/>
        <v>12.130000000000024</v>
      </c>
      <c r="O15" s="34">
        <f t="shared" si="2"/>
        <v>20.25</v>
      </c>
      <c r="P15" s="35">
        <f t="shared" si="3"/>
        <v>54.790000000000006</v>
      </c>
      <c r="Q15" s="35">
        <v>18</v>
      </c>
    </row>
    <row r="16" spans="1:17" ht="15">
      <c r="A16" s="35">
        <v>15</v>
      </c>
      <c r="B16" s="23">
        <v>29</v>
      </c>
      <c r="C16" s="23">
        <v>38</v>
      </c>
      <c r="D16" s="23">
        <v>53853</v>
      </c>
      <c r="E16" s="33" t="s">
        <v>414</v>
      </c>
      <c r="F16" s="23">
        <v>1989</v>
      </c>
      <c r="G16" s="23" t="s">
        <v>5</v>
      </c>
      <c r="H16" s="23" t="s">
        <v>503</v>
      </c>
      <c r="I16" s="38">
        <v>109.4</v>
      </c>
      <c r="J16" s="34">
        <v>131.67</v>
      </c>
      <c r="K16" s="34">
        <v>143.44</v>
      </c>
      <c r="L16" s="36">
        <v>163.36</v>
      </c>
      <c r="M16" s="34">
        <f t="shared" si="0"/>
        <v>22.269999999999982</v>
      </c>
      <c r="N16" s="34">
        <f t="shared" si="4"/>
        <v>11.77000000000001</v>
      </c>
      <c r="O16" s="34">
        <f t="shared" si="2"/>
        <v>19.920000000000016</v>
      </c>
      <c r="P16" s="35">
        <f t="shared" si="3"/>
        <v>53.96000000000001</v>
      </c>
      <c r="Q16" s="35">
        <v>16</v>
      </c>
    </row>
    <row r="17" spans="1:17" ht="15">
      <c r="A17" s="35">
        <v>16</v>
      </c>
      <c r="B17" s="23">
        <v>20</v>
      </c>
      <c r="C17" s="23">
        <v>9</v>
      </c>
      <c r="D17" s="23">
        <v>511352</v>
      </c>
      <c r="E17" s="23" t="s">
        <v>312</v>
      </c>
      <c r="F17" s="23">
        <v>1986</v>
      </c>
      <c r="G17" s="23" t="s">
        <v>8</v>
      </c>
      <c r="H17" s="23" t="s">
        <v>506</v>
      </c>
      <c r="I17" s="38">
        <v>108.76</v>
      </c>
      <c r="J17" s="34">
        <v>131.09</v>
      </c>
      <c r="K17" s="34">
        <v>143.4</v>
      </c>
      <c r="L17" s="36">
        <v>163.74</v>
      </c>
      <c r="M17" s="34">
        <f t="shared" si="0"/>
        <v>22.33</v>
      </c>
      <c r="N17" s="34">
        <f t="shared" si="4"/>
        <v>12.310000000000002</v>
      </c>
      <c r="O17" s="34">
        <f t="shared" si="2"/>
        <v>20.340000000000003</v>
      </c>
      <c r="P17" s="35">
        <f t="shared" si="3"/>
        <v>54.980000000000004</v>
      </c>
      <c r="Q17" s="35">
        <v>15</v>
      </c>
    </row>
    <row r="18" spans="1:17" ht="15">
      <c r="A18" s="35">
        <v>17</v>
      </c>
      <c r="B18" s="23">
        <v>16</v>
      </c>
      <c r="C18" s="23">
        <v>41</v>
      </c>
      <c r="D18" s="23">
        <v>180570</v>
      </c>
      <c r="E18" s="33" t="s">
        <v>243</v>
      </c>
      <c r="F18" s="23">
        <v>1989</v>
      </c>
      <c r="G18" s="23" t="s">
        <v>18</v>
      </c>
      <c r="H18" s="23" t="s">
        <v>503</v>
      </c>
      <c r="I18" s="38">
        <v>108.59</v>
      </c>
      <c r="J18" s="34">
        <v>131.23</v>
      </c>
      <c r="K18" s="34">
        <v>143.45</v>
      </c>
      <c r="L18" s="36">
        <v>164.12</v>
      </c>
      <c r="M18" s="34">
        <f t="shared" si="0"/>
        <v>22.639999999999986</v>
      </c>
      <c r="N18" s="34">
        <f t="shared" si="4"/>
        <v>12.219999999999999</v>
      </c>
      <c r="O18" s="34">
        <f t="shared" si="2"/>
        <v>20.670000000000016</v>
      </c>
      <c r="P18" s="35">
        <f t="shared" si="3"/>
        <v>55.53</v>
      </c>
      <c r="Q18" s="35">
        <v>14</v>
      </c>
    </row>
    <row r="19" spans="1:17" ht="15">
      <c r="A19" s="35">
        <v>18</v>
      </c>
      <c r="B19" s="23">
        <v>21</v>
      </c>
      <c r="C19" s="23">
        <v>40</v>
      </c>
      <c r="D19" s="23">
        <v>294277</v>
      </c>
      <c r="E19" s="23" t="s">
        <v>285</v>
      </c>
      <c r="F19" s="23">
        <v>1987</v>
      </c>
      <c r="G19" s="23" t="s">
        <v>10</v>
      </c>
      <c r="H19" s="23" t="s">
        <v>573</v>
      </c>
      <c r="I19" s="38">
        <v>108.78</v>
      </c>
      <c r="J19" s="34">
        <v>131.26</v>
      </c>
      <c r="K19" s="34">
        <v>143.58</v>
      </c>
      <c r="L19" s="36">
        <v>164.36</v>
      </c>
      <c r="M19" s="34">
        <f t="shared" si="0"/>
        <v>22.47999999999999</v>
      </c>
      <c r="N19" s="34">
        <f t="shared" si="4"/>
        <v>12.320000000000022</v>
      </c>
      <c r="O19" s="34">
        <f t="shared" si="2"/>
        <v>20.78</v>
      </c>
      <c r="P19" s="35">
        <f t="shared" si="3"/>
        <v>55.58000000000001</v>
      </c>
      <c r="Q19" s="35">
        <v>13</v>
      </c>
    </row>
    <row r="20" spans="1:17" ht="15">
      <c r="A20" s="35">
        <v>19</v>
      </c>
      <c r="B20" s="23">
        <v>24</v>
      </c>
      <c r="C20" s="23">
        <v>36</v>
      </c>
      <c r="D20" s="23">
        <v>293550</v>
      </c>
      <c r="E20" s="23" t="s">
        <v>290</v>
      </c>
      <c r="F20" s="23">
        <v>1985</v>
      </c>
      <c r="G20" s="23" t="s">
        <v>10</v>
      </c>
      <c r="H20" s="23" t="s">
        <v>502</v>
      </c>
      <c r="I20" s="38">
        <v>109.15</v>
      </c>
      <c r="J20" s="34">
        <v>131.7</v>
      </c>
      <c r="K20" s="34">
        <v>144.12</v>
      </c>
      <c r="L20" s="54">
        <v>164.61</v>
      </c>
      <c r="M20" s="34">
        <f t="shared" si="0"/>
        <v>22.549999999999983</v>
      </c>
      <c r="N20" s="34">
        <f t="shared" si="4"/>
        <v>12.420000000000016</v>
      </c>
      <c r="O20" s="34">
        <f t="shared" si="2"/>
        <v>20.49000000000001</v>
      </c>
      <c r="P20" s="35">
        <f t="shared" si="3"/>
        <v>55.46000000000001</v>
      </c>
      <c r="Q20" s="35">
        <v>12</v>
      </c>
    </row>
    <row r="21" spans="1:17" ht="15">
      <c r="A21" s="35">
        <v>20</v>
      </c>
      <c r="B21" s="23">
        <v>19</v>
      </c>
      <c r="C21" s="23">
        <v>29</v>
      </c>
      <c r="D21" s="23">
        <v>51327</v>
      </c>
      <c r="E21" s="23" t="s">
        <v>300</v>
      </c>
      <c r="F21" s="23">
        <v>1987</v>
      </c>
      <c r="G21" s="23" t="s">
        <v>5</v>
      </c>
      <c r="H21" s="23" t="s">
        <v>503</v>
      </c>
      <c r="I21" s="38">
        <v>108.74</v>
      </c>
      <c r="J21" s="34">
        <v>131.85</v>
      </c>
      <c r="K21" s="34">
        <v>144.02</v>
      </c>
      <c r="L21" s="36">
        <v>164.69</v>
      </c>
      <c r="M21" s="34">
        <f t="shared" si="0"/>
        <v>23.11</v>
      </c>
      <c r="N21" s="34">
        <f t="shared" si="4"/>
        <v>12.170000000000016</v>
      </c>
      <c r="O21" s="34">
        <f t="shared" si="2"/>
        <v>20.669999999999987</v>
      </c>
      <c r="P21" s="35">
        <f t="shared" si="3"/>
        <v>55.95</v>
      </c>
      <c r="Q21" s="35">
        <v>11</v>
      </c>
    </row>
    <row r="22" spans="1:17" ht="15">
      <c r="A22" s="35">
        <v>21</v>
      </c>
      <c r="B22" s="23">
        <v>28</v>
      </c>
      <c r="C22" s="23">
        <v>23</v>
      </c>
      <c r="D22" s="23">
        <v>292291</v>
      </c>
      <c r="E22" s="23" t="s">
        <v>309</v>
      </c>
      <c r="F22" s="23">
        <v>1981</v>
      </c>
      <c r="G22" s="23" t="s">
        <v>10</v>
      </c>
      <c r="H22" s="23" t="s">
        <v>505</v>
      </c>
      <c r="I22" s="38">
        <v>109.32</v>
      </c>
      <c r="J22" s="34">
        <v>131.93</v>
      </c>
      <c r="K22" s="34">
        <v>144.23</v>
      </c>
      <c r="L22" s="36">
        <v>164.95</v>
      </c>
      <c r="M22" s="34">
        <f t="shared" si="0"/>
        <v>22.610000000000014</v>
      </c>
      <c r="N22" s="34">
        <f t="shared" si="4"/>
        <v>12.299999999999983</v>
      </c>
      <c r="O22" s="34">
        <f t="shared" si="2"/>
        <v>20.72</v>
      </c>
      <c r="P22" s="35">
        <f t="shared" si="3"/>
        <v>55.629999999999995</v>
      </c>
      <c r="Q22" s="35">
        <v>10</v>
      </c>
    </row>
    <row r="23" spans="1:17" ht="15">
      <c r="A23" s="35">
        <v>22</v>
      </c>
      <c r="B23" s="23">
        <v>18</v>
      </c>
      <c r="C23" s="23">
        <v>34</v>
      </c>
      <c r="D23" s="23">
        <v>294904</v>
      </c>
      <c r="E23" s="51" t="s">
        <v>577</v>
      </c>
      <c r="F23" s="23">
        <v>1988</v>
      </c>
      <c r="G23" s="23" t="s">
        <v>10</v>
      </c>
      <c r="H23" s="23" t="s">
        <v>502</v>
      </c>
      <c r="I23" s="38">
        <v>108.68</v>
      </c>
      <c r="J23" s="34">
        <v>132.42</v>
      </c>
      <c r="K23" s="34">
        <v>144.28</v>
      </c>
      <c r="L23" s="36">
        <v>165.21</v>
      </c>
      <c r="M23" s="34">
        <f t="shared" si="0"/>
        <v>23.73999999999998</v>
      </c>
      <c r="N23" s="34">
        <f t="shared" si="4"/>
        <v>11.860000000000014</v>
      </c>
      <c r="O23" s="34">
        <f t="shared" si="2"/>
        <v>20.930000000000007</v>
      </c>
      <c r="P23" s="35">
        <f t="shared" si="3"/>
        <v>56.53</v>
      </c>
      <c r="Q23" s="35">
        <v>9</v>
      </c>
    </row>
    <row r="24" spans="1:17" ht="15">
      <c r="A24" s="35">
        <v>23</v>
      </c>
      <c r="B24" s="23">
        <v>32</v>
      </c>
      <c r="C24" s="23">
        <v>30</v>
      </c>
      <c r="D24" s="23">
        <v>102403</v>
      </c>
      <c r="E24" s="33" t="s">
        <v>238</v>
      </c>
      <c r="F24" s="23">
        <v>1982</v>
      </c>
      <c r="G24" s="23" t="s">
        <v>9</v>
      </c>
      <c r="H24" s="23" t="s">
        <v>505</v>
      </c>
      <c r="I24" s="38">
        <v>109.85</v>
      </c>
      <c r="J24" s="34">
        <v>132.3</v>
      </c>
      <c r="K24" s="34">
        <v>144.66</v>
      </c>
      <c r="L24" s="54">
        <v>165.26</v>
      </c>
      <c r="M24" s="34">
        <f t="shared" si="0"/>
        <v>22.450000000000017</v>
      </c>
      <c r="N24" s="34">
        <f t="shared" si="4"/>
        <v>12.359999999999985</v>
      </c>
      <c r="O24" s="34">
        <f t="shared" si="2"/>
        <v>20.599999999999994</v>
      </c>
      <c r="P24" s="35">
        <f t="shared" si="3"/>
        <v>55.41</v>
      </c>
      <c r="Q24" s="35">
        <v>8</v>
      </c>
    </row>
    <row r="25" spans="1:17" ht="15">
      <c r="A25" s="35">
        <v>24</v>
      </c>
      <c r="B25" s="23">
        <v>40</v>
      </c>
      <c r="C25" s="23">
        <v>43</v>
      </c>
      <c r="D25" s="23">
        <v>534959</v>
      </c>
      <c r="E25" s="33" t="s">
        <v>239</v>
      </c>
      <c r="F25" s="23">
        <v>1985</v>
      </c>
      <c r="G25" s="23" t="s">
        <v>11</v>
      </c>
      <c r="H25" s="23" t="s">
        <v>505</v>
      </c>
      <c r="I25" s="38">
        <v>111.17</v>
      </c>
      <c r="J25" s="34">
        <v>133.57</v>
      </c>
      <c r="K25" s="34">
        <v>146.05</v>
      </c>
      <c r="L25" s="54">
        <v>166.84</v>
      </c>
      <c r="M25" s="34">
        <f t="shared" si="0"/>
        <v>22.39999999999999</v>
      </c>
      <c r="N25" s="34">
        <f t="shared" si="4"/>
        <v>12.480000000000018</v>
      </c>
      <c r="O25" s="34">
        <f t="shared" si="2"/>
        <v>20.789999999999992</v>
      </c>
      <c r="P25" s="35">
        <f t="shared" si="3"/>
        <v>55.67</v>
      </c>
      <c r="Q25" s="35">
        <v>7</v>
      </c>
    </row>
    <row r="26" spans="1:17" ht="15">
      <c r="A26" s="35">
        <v>25</v>
      </c>
      <c r="B26" s="23">
        <v>33</v>
      </c>
      <c r="C26" s="23">
        <v>27</v>
      </c>
      <c r="D26" s="23">
        <v>192504</v>
      </c>
      <c r="E26" s="33" t="s">
        <v>231</v>
      </c>
      <c r="F26" s="23">
        <v>1984</v>
      </c>
      <c r="G26" s="23" t="s">
        <v>1</v>
      </c>
      <c r="H26" s="23" t="s">
        <v>506</v>
      </c>
      <c r="I26" s="38">
        <v>109.9</v>
      </c>
      <c r="J26" s="34">
        <v>132.52</v>
      </c>
      <c r="K26" s="34">
        <v>144.85</v>
      </c>
      <c r="L26" s="54">
        <v>167.6</v>
      </c>
      <c r="M26" s="34">
        <f t="shared" si="0"/>
        <v>22.620000000000005</v>
      </c>
      <c r="N26" s="34">
        <f t="shared" si="4"/>
        <v>12.329999999999984</v>
      </c>
      <c r="O26" s="34">
        <f t="shared" si="2"/>
        <v>22.75</v>
      </c>
      <c r="P26" s="35">
        <f t="shared" si="3"/>
        <v>57.69999999999999</v>
      </c>
      <c r="Q26" s="35">
        <v>6</v>
      </c>
    </row>
    <row r="27" spans="1:17" ht="15">
      <c r="A27" s="35">
        <v>26</v>
      </c>
      <c r="B27" s="23">
        <v>45</v>
      </c>
      <c r="C27" s="23">
        <v>49</v>
      </c>
      <c r="D27" s="23">
        <v>380298</v>
      </c>
      <c r="E27" s="23" t="s">
        <v>302</v>
      </c>
      <c r="F27" s="23">
        <v>1987</v>
      </c>
      <c r="G27" s="23" t="s">
        <v>110</v>
      </c>
      <c r="H27" s="23" t="s">
        <v>503</v>
      </c>
      <c r="I27" s="38">
        <v>112.91</v>
      </c>
      <c r="J27" s="34">
        <v>136.52</v>
      </c>
      <c r="K27" s="34">
        <v>149.77</v>
      </c>
      <c r="L27" s="54">
        <v>170.93</v>
      </c>
      <c r="M27" s="34">
        <f t="shared" si="0"/>
        <v>23.610000000000014</v>
      </c>
      <c r="N27" s="34">
        <f t="shared" si="4"/>
        <v>13.25</v>
      </c>
      <c r="O27" s="34">
        <f t="shared" si="2"/>
        <v>21.159999999999997</v>
      </c>
      <c r="P27" s="35">
        <f t="shared" si="3"/>
        <v>58.02000000000001</v>
      </c>
      <c r="Q27" s="35">
        <v>5</v>
      </c>
    </row>
    <row r="28" spans="1:17" ht="15">
      <c r="A28" s="35">
        <v>27</v>
      </c>
      <c r="B28" s="23">
        <v>41</v>
      </c>
      <c r="C28" s="23">
        <v>47</v>
      </c>
      <c r="D28" s="23">
        <v>430429</v>
      </c>
      <c r="E28" s="30" t="s">
        <v>576</v>
      </c>
      <c r="F28" s="23">
        <v>1988</v>
      </c>
      <c r="G28" s="23" t="s">
        <v>17</v>
      </c>
      <c r="H28" s="23" t="s">
        <v>503</v>
      </c>
      <c r="I28" s="38">
        <v>112.11</v>
      </c>
      <c r="J28" s="34">
        <v>135.76</v>
      </c>
      <c r="K28" s="34">
        <v>149.01</v>
      </c>
      <c r="L28" s="54">
        <v>171.03</v>
      </c>
      <c r="M28" s="34">
        <f t="shared" si="0"/>
        <v>23.64999999999999</v>
      </c>
      <c r="N28" s="34">
        <f t="shared" si="4"/>
        <v>13.25</v>
      </c>
      <c r="O28" s="34">
        <f t="shared" si="2"/>
        <v>22.02000000000001</v>
      </c>
      <c r="P28" s="35">
        <f t="shared" si="3"/>
        <v>58.92</v>
      </c>
      <c r="Q28" s="35">
        <v>4</v>
      </c>
    </row>
    <row r="29" spans="1:17" ht="15">
      <c r="A29" s="35">
        <v>28</v>
      </c>
      <c r="B29" s="23">
        <v>42</v>
      </c>
      <c r="C29" s="23">
        <v>42</v>
      </c>
      <c r="D29" s="23">
        <v>100558</v>
      </c>
      <c r="E29" s="33" t="s">
        <v>259</v>
      </c>
      <c r="F29" s="23">
        <v>1989</v>
      </c>
      <c r="G29" s="23" t="s">
        <v>9</v>
      </c>
      <c r="H29" s="23" t="s">
        <v>504</v>
      </c>
      <c r="I29" s="38">
        <v>112.19</v>
      </c>
      <c r="J29" s="34">
        <v>136.21</v>
      </c>
      <c r="K29" s="34">
        <v>149.5</v>
      </c>
      <c r="L29" s="54">
        <v>171.81</v>
      </c>
      <c r="M29" s="34">
        <f t="shared" si="0"/>
        <v>24.02000000000001</v>
      </c>
      <c r="N29" s="34">
        <f t="shared" si="4"/>
        <v>13.289999999999992</v>
      </c>
      <c r="O29" s="34">
        <f t="shared" si="2"/>
        <v>22.310000000000002</v>
      </c>
      <c r="P29" s="35">
        <f t="shared" si="3"/>
        <v>59.620000000000005</v>
      </c>
      <c r="Q29" s="35">
        <v>3</v>
      </c>
    </row>
    <row r="30" spans="1:17" ht="15">
      <c r="A30" s="35">
        <v>29</v>
      </c>
      <c r="B30" s="23">
        <v>48</v>
      </c>
      <c r="C30" s="23">
        <v>45</v>
      </c>
      <c r="D30" s="23">
        <v>150495</v>
      </c>
      <c r="E30" s="33" t="s">
        <v>249</v>
      </c>
      <c r="F30" s="23">
        <v>1982</v>
      </c>
      <c r="G30" s="23" t="s">
        <v>4</v>
      </c>
      <c r="H30" s="23" t="s">
        <v>507</v>
      </c>
      <c r="I30" s="38">
        <v>115.52</v>
      </c>
      <c r="J30" s="34">
        <v>138.38</v>
      </c>
      <c r="K30" s="34">
        <v>150.96</v>
      </c>
      <c r="L30" s="54">
        <v>172.05</v>
      </c>
      <c r="M30" s="34">
        <f t="shared" si="0"/>
        <v>22.86</v>
      </c>
      <c r="N30" s="34">
        <f t="shared" si="4"/>
        <v>12.580000000000013</v>
      </c>
      <c r="O30" s="34">
        <f t="shared" si="2"/>
        <v>21.090000000000003</v>
      </c>
      <c r="P30" s="35">
        <f t="shared" si="3"/>
        <v>56.530000000000015</v>
      </c>
      <c r="Q30" s="35">
        <v>2</v>
      </c>
    </row>
    <row r="31" spans="1:17" ht="15">
      <c r="A31" s="35">
        <v>30</v>
      </c>
      <c r="B31" s="23">
        <v>47</v>
      </c>
      <c r="C31" s="23">
        <v>56</v>
      </c>
      <c r="D31" s="23">
        <v>60159</v>
      </c>
      <c r="E31" s="23" t="s">
        <v>443</v>
      </c>
      <c r="F31" s="23">
        <v>1988</v>
      </c>
      <c r="G31" s="23" t="s">
        <v>112</v>
      </c>
      <c r="H31" s="23"/>
      <c r="I31" s="38">
        <v>114.75</v>
      </c>
      <c r="J31" s="34">
        <v>138.4</v>
      </c>
      <c r="K31" s="34">
        <v>151.57</v>
      </c>
      <c r="L31" s="54">
        <v>173.75</v>
      </c>
      <c r="M31" s="34">
        <f t="shared" si="0"/>
        <v>23.650000000000006</v>
      </c>
      <c r="N31" s="34">
        <f t="shared" si="4"/>
        <v>13.169999999999987</v>
      </c>
      <c r="O31" s="34">
        <f t="shared" si="2"/>
        <v>22.180000000000007</v>
      </c>
      <c r="P31" s="35">
        <f t="shared" si="3"/>
        <v>59</v>
      </c>
      <c r="Q31" s="35">
        <v>1</v>
      </c>
    </row>
    <row r="32" spans="1:17" ht="15">
      <c r="A32" s="35" t="s">
        <v>564</v>
      </c>
      <c r="B32" s="23">
        <v>35</v>
      </c>
      <c r="C32" s="23">
        <v>20</v>
      </c>
      <c r="D32" s="23">
        <v>380292</v>
      </c>
      <c r="E32" s="33" t="s">
        <v>234</v>
      </c>
      <c r="F32" s="23">
        <v>1986</v>
      </c>
      <c r="G32" s="23" t="s">
        <v>110</v>
      </c>
      <c r="H32" s="23" t="s">
        <v>503</v>
      </c>
      <c r="I32" s="38">
        <v>110.31</v>
      </c>
      <c r="J32" s="34">
        <v>132.34</v>
      </c>
      <c r="K32" s="34">
        <v>144.71</v>
      </c>
      <c r="L32" s="53">
        <v>164.87</v>
      </c>
      <c r="M32" s="34">
        <f>+J32-I32</f>
        <v>22.03</v>
      </c>
      <c r="N32" s="34">
        <f>+K32-J32</f>
        <v>12.370000000000005</v>
      </c>
      <c r="O32" s="34">
        <f>+L32-K32</f>
        <v>20.159999999999997</v>
      </c>
      <c r="P32" s="35">
        <f>+L32-I32</f>
        <v>54.56</v>
      </c>
      <c r="Q32" s="35"/>
    </row>
    <row r="33" spans="1:17" ht="15">
      <c r="A33" s="35" t="s">
        <v>19</v>
      </c>
      <c r="B33" s="23">
        <v>7</v>
      </c>
      <c r="C33" s="23">
        <v>1</v>
      </c>
      <c r="D33" s="23">
        <v>201606</v>
      </c>
      <c r="E33" s="23" t="s">
        <v>283</v>
      </c>
      <c r="F33" s="23">
        <v>1983</v>
      </c>
      <c r="G33" s="23" t="s">
        <v>13</v>
      </c>
      <c r="H33" s="23" t="s">
        <v>504</v>
      </c>
      <c r="I33" s="38">
        <v>107.92</v>
      </c>
      <c r="L33" s="36" t="s">
        <v>584</v>
      </c>
      <c r="Q33" s="35"/>
    </row>
    <row r="34" spans="1:17" ht="15">
      <c r="A34" s="35" t="s">
        <v>19</v>
      </c>
      <c r="B34" s="23">
        <v>25</v>
      </c>
      <c r="C34" s="23">
        <v>39</v>
      </c>
      <c r="D34" s="23">
        <v>511529</v>
      </c>
      <c r="E34" s="23" t="s">
        <v>271</v>
      </c>
      <c r="F34" s="23">
        <v>1988</v>
      </c>
      <c r="G34" s="23" t="s">
        <v>8</v>
      </c>
      <c r="H34" s="23" t="s">
        <v>573</v>
      </c>
      <c r="I34" s="38">
        <v>109.17</v>
      </c>
      <c r="L34" s="36" t="s">
        <v>584</v>
      </c>
      <c r="Q34" s="35"/>
    </row>
    <row r="35" spans="1:17" ht="15">
      <c r="A35" s="35" t="s">
        <v>19</v>
      </c>
      <c r="B35" s="23">
        <v>27</v>
      </c>
      <c r="C35" s="23">
        <v>6</v>
      </c>
      <c r="D35" s="23">
        <v>501076</v>
      </c>
      <c r="E35" s="23" t="s">
        <v>292</v>
      </c>
      <c r="F35" s="23">
        <v>1984</v>
      </c>
      <c r="G35" s="23" t="s">
        <v>3</v>
      </c>
      <c r="H35" s="23" t="s">
        <v>504</v>
      </c>
      <c r="I35" s="38">
        <v>109.21</v>
      </c>
      <c r="J35" s="34">
        <v>131.28</v>
      </c>
      <c r="K35" s="34">
        <v>143.22</v>
      </c>
      <c r="L35" s="36" t="s">
        <v>584</v>
      </c>
      <c r="M35" s="34">
        <f aca="true" t="shared" si="5" ref="M35:N38">+J35-I35</f>
        <v>22.070000000000007</v>
      </c>
      <c r="N35" s="34">
        <f t="shared" si="5"/>
        <v>11.939999999999998</v>
      </c>
      <c r="Q35" s="35"/>
    </row>
    <row r="36" spans="1:17" ht="15">
      <c r="A36" s="55" t="s">
        <v>19</v>
      </c>
      <c r="B36" s="23">
        <v>34</v>
      </c>
      <c r="C36" s="23">
        <v>26</v>
      </c>
      <c r="D36" s="23">
        <v>193034</v>
      </c>
      <c r="E36" s="23" t="s">
        <v>448</v>
      </c>
      <c r="F36" s="23">
        <v>1985</v>
      </c>
      <c r="G36" s="23" t="s">
        <v>1</v>
      </c>
      <c r="H36" s="23"/>
      <c r="I36" s="38">
        <v>110.12</v>
      </c>
      <c r="J36" s="34">
        <v>132.83</v>
      </c>
      <c r="K36" s="34">
        <v>145.27</v>
      </c>
      <c r="L36" s="54" t="s">
        <v>584</v>
      </c>
      <c r="M36" s="34">
        <f t="shared" si="5"/>
        <v>22.710000000000008</v>
      </c>
      <c r="N36" s="34">
        <f t="shared" si="5"/>
        <v>12.439999999999998</v>
      </c>
      <c r="Q36" s="35"/>
    </row>
    <row r="37" spans="1:17" ht="15">
      <c r="A37" s="55" t="s">
        <v>19</v>
      </c>
      <c r="B37" s="23">
        <v>36</v>
      </c>
      <c r="C37" s="23">
        <v>3</v>
      </c>
      <c r="D37" s="23">
        <v>51007</v>
      </c>
      <c r="E37" s="23" t="s">
        <v>401</v>
      </c>
      <c r="F37" s="23">
        <v>1983</v>
      </c>
      <c r="G37" s="23" t="s">
        <v>5</v>
      </c>
      <c r="H37" s="23" t="s">
        <v>503</v>
      </c>
      <c r="I37" s="38">
        <v>110.57</v>
      </c>
      <c r="J37" s="34">
        <v>133.14</v>
      </c>
      <c r="K37" s="34">
        <v>145.62</v>
      </c>
      <c r="L37" s="54" t="s">
        <v>584</v>
      </c>
      <c r="M37" s="34">
        <f t="shared" si="5"/>
        <v>22.569999999999993</v>
      </c>
      <c r="N37" s="34">
        <f t="shared" si="5"/>
        <v>12.480000000000018</v>
      </c>
      <c r="Q37" s="35"/>
    </row>
    <row r="38" spans="1:17" ht="15">
      <c r="A38" s="55" t="s">
        <v>19</v>
      </c>
      <c r="B38" s="23">
        <v>43</v>
      </c>
      <c r="C38" s="23">
        <v>53</v>
      </c>
      <c r="D38" s="23">
        <v>20267</v>
      </c>
      <c r="E38" s="23" t="s">
        <v>453</v>
      </c>
      <c r="F38" s="23">
        <v>1989</v>
      </c>
      <c r="G38" s="23" t="s">
        <v>113</v>
      </c>
      <c r="H38" s="23"/>
      <c r="I38" s="38">
        <v>112.22</v>
      </c>
      <c r="J38" s="34">
        <v>136.5</v>
      </c>
      <c r="K38" s="34">
        <v>149.57</v>
      </c>
      <c r="L38" s="54" t="s">
        <v>584</v>
      </c>
      <c r="M38" s="34">
        <f t="shared" si="5"/>
        <v>24.28</v>
      </c>
      <c r="N38" s="34">
        <f t="shared" si="5"/>
        <v>13.069999999999993</v>
      </c>
      <c r="Q38" s="35"/>
    </row>
    <row r="39" spans="1:17" ht="15">
      <c r="A39" s="55" t="s">
        <v>19</v>
      </c>
      <c r="B39" s="23">
        <v>44</v>
      </c>
      <c r="C39" s="23">
        <v>57</v>
      </c>
      <c r="D39" s="23">
        <v>910004</v>
      </c>
      <c r="E39" s="23" t="s">
        <v>446</v>
      </c>
      <c r="F39" s="23">
        <v>1980</v>
      </c>
      <c r="G39" s="23" t="s">
        <v>165</v>
      </c>
      <c r="H39" s="23"/>
      <c r="I39" s="38">
        <v>112.66</v>
      </c>
      <c r="L39" s="54" t="s">
        <v>584</v>
      </c>
      <c r="Q39" s="35"/>
    </row>
    <row r="40" spans="1:17" ht="15">
      <c r="A40" s="55" t="s">
        <v>19</v>
      </c>
      <c r="B40" s="23">
        <v>46</v>
      </c>
      <c r="C40" s="23">
        <v>50</v>
      </c>
      <c r="D40" s="23">
        <v>103656</v>
      </c>
      <c r="E40" s="51" t="s">
        <v>578</v>
      </c>
      <c r="F40" s="23">
        <v>1990</v>
      </c>
      <c r="G40" s="23" t="s">
        <v>9</v>
      </c>
      <c r="H40" s="23" t="s">
        <v>502</v>
      </c>
      <c r="I40" s="38">
        <v>113.34</v>
      </c>
      <c r="J40" s="34">
        <v>136.33</v>
      </c>
      <c r="L40" s="54" t="s">
        <v>584</v>
      </c>
      <c r="M40" s="34">
        <f>+J40-I40</f>
        <v>22.99000000000001</v>
      </c>
      <c r="Q40" s="35"/>
    </row>
    <row r="41" spans="1:17" ht="15">
      <c r="A41" s="36" t="s">
        <v>470</v>
      </c>
      <c r="B41" s="23">
        <v>8</v>
      </c>
      <c r="C41" s="23">
        <v>5</v>
      </c>
      <c r="D41" s="23">
        <v>191740</v>
      </c>
      <c r="E41" s="23" t="s">
        <v>258</v>
      </c>
      <c r="F41" s="23">
        <v>1981</v>
      </c>
      <c r="G41" s="23" t="s">
        <v>1</v>
      </c>
      <c r="H41" s="23" t="s">
        <v>504</v>
      </c>
      <c r="I41" s="38">
        <v>108.11</v>
      </c>
      <c r="L41" s="36" t="s">
        <v>331</v>
      </c>
      <c r="Q41" s="35"/>
    </row>
    <row r="42" spans="1:17" ht="15">
      <c r="A42" s="36" t="s">
        <v>470</v>
      </c>
      <c r="B42" s="23">
        <v>11</v>
      </c>
      <c r="C42" s="23">
        <v>35</v>
      </c>
      <c r="D42" s="23">
        <v>50858</v>
      </c>
      <c r="E42" s="23" t="s">
        <v>305</v>
      </c>
      <c r="F42" s="23">
        <v>1981</v>
      </c>
      <c r="G42" s="23" t="s">
        <v>5</v>
      </c>
      <c r="H42" s="23" t="s">
        <v>505</v>
      </c>
      <c r="I42" s="38">
        <v>108.22</v>
      </c>
      <c r="L42" s="36" t="s">
        <v>331</v>
      </c>
      <c r="Q42" s="35"/>
    </row>
    <row r="43" spans="1:17" ht="15">
      <c r="A43" s="36" t="s">
        <v>470</v>
      </c>
      <c r="B43" s="23">
        <v>13</v>
      </c>
      <c r="C43" s="23">
        <v>7</v>
      </c>
      <c r="D43" s="23">
        <v>292514</v>
      </c>
      <c r="E43" s="23" t="s">
        <v>275</v>
      </c>
      <c r="F43" s="23">
        <v>1982</v>
      </c>
      <c r="G43" s="23" t="s">
        <v>10</v>
      </c>
      <c r="H43" s="23" t="s">
        <v>504</v>
      </c>
      <c r="I43" s="38">
        <v>108.5</v>
      </c>
      <c r="L43" s="36" t="s">
        <v>331</v>
      </c>
      <c r="Q43" s="35"/>
    </row>
    <row r="44" spans="1:17" ht="15">
      <c r="A44" s="36" t="s">
        <v>470</v>
      </c>
      <c r="B44" s="23">
        <v>14</v>
      </c>
      <c r="C44" s="23">
        <v>4</v>
      </c>
      <c r="D44" s="23">
        <v>560447</v>
      </c>
      <c r="E44" s="33" t="s">
        <v>347</v>
      </c>
      <c r="F44" s="23">
        <v>1981</v>
      </c>
      <c r="G44" s="23" t="s">
        <v>14</v>
      </c>
      <c r="H44" s="23" t="s">
        <v>507</v>
      </c>
      <c r="I44" s="38">
        <v>108.53</v>
      </c>
      <c r="L44" s="36" t="s">
        <v>331</v>
      </c>
      <c r="Q44" s="35"/>
    </row>
    <row r="45" spans="1:17" ht="15">
      <c r="A45" s="36" t="s">
        <v>470</v>
      </c>
      <c r="B45" s="23">
        <v>26</v>
      </c>
      <c r="C45" s="23">
        <v>48</v>
      </c>
      <c r="D45" s="23">
        <v>560332</v>
      </c>
      <c r="E45" s="23" t="s">
        <v>282</v>
      </c>
      <c r="F45" s="23">
        <v>1978</v>
      </c>
      <c r="G45" s="23" t="s">
        <v>14</v>
      </c>
      <c r="H45" s="23" t="s">
        <v>583</v>
      </c>
      <c r="I45" s="38">
        <v>109.19</v>
      </c>
      <c r="L45" s="36" t="s">
        <v>331</v>
      </c>
      <c r="Q45" s="35"/>
    </row>
    <row r="46" spans="1:17" ht="15">
      <c r="A46" s="56" t="s">
        <v>470</v>
      </c>
      <c r="B46" s="23">
        <v>31</v>
      </c>
      <c r="C46" s="23">
        <v>28</v>
      </c>
      <c r="D46" s="23">
        <v>192932</v>
      </c>
      <c r="E46" s="23" t="s">
        <v>265</v>
      </c>
      <c r="F46" s="23">
        <v>1985</v>
      </c>
      <c r="G46" s="23" t="s">
        <v>1</v>
      </c>
      <c r="H46" s="23" t="s">
        <v>504</v>
      </c>
      <c r="I46" s="38">
        <v>109.8</v>
      </c>
      <c r="L46" s="36" t="s">
        <v>331</v>
      </c>
      <c r="Q46" s="35"/>
    </row>
    <row r="47" spans="1:17" ht="15">
      <c r="A47" s="56" t="s">
        <v>470</v>
      </c>
      <c r="B47" s="23">
        <v>37</v>
      </c>
      <c r="C47" s="23">
        <v>59</v>
      </c>
      <c r="D47" s="23">
        <v>50753</v>
      </c>
      <c r="E47" s="23" t="s">
        <v>286</v>
      </c>
      <c r="F47" s="23">
        <v>1980</v>
      </c>
      <c r="G47" s="23" t="s">
        <v>5</v>
      </c>
      <c r="H47" s="23" t="s">
        <v>506</v>
      </c>
      <c r="I47" s="38">
        <v>110.7</v>
      </c>
      <c r="L47" s="36" t="s">
        <v>331</v>
      </c>
      <c r="Q47" s="35"/>
    </row>
    <row r="48" spans="1:17" ht="15">
      <c r="A48" s="56" t="s">
        <v>470</v>
      </c>
      <c r="B48" s="23">
        <v>38</v>
      </c>
      <c r="C48" s="23">
        <v>60</v>
      </c>
      <c r="D48" s="23">
        <v>500150</v>
      </c>
      <c r="E48" s="23" t="s">
        <v>280</v>
      </c>
      <c r="F48" s="23">
        <v>1969</v>
      </c>
      <c r="G48" s="23" t="s">
        <v>3</v>
      </c>
      <c r="H48" s="23" t="s">
        <v>503</v>
      </c>
      <c r="I48" s="38">
        <v>110.71</v>
      </c>
      <c r="L48" s="36" t="s">
        <v>331</v>
      </c>
      <c r="Q48" s="35"/>
    </row>
    <row r="49" spans="1:17" ht="15">
      <c r="A49" s="56" t="s">
        <v>470</v>
      </c>
      <c r="B49" s="23">
        <v>39</v>
      </c>
      <c r="C49" s="23">
        <v>54</v>
      </c>
      <c r="D49" s="23">
        <v>201811</v>
      </c>
      <c r="E49" s="33" t="s">
        <v>353</v>
      </c>
      <c r="F49" s="23">
        <v>1985</v>
      </c>
      <c r="G49" s="23" t="s">
        <v>13</v>
      </c>
      <c r="H49" s="23" t="s">
        <v>504</v>
      </c>
      <c r="I49" s="38">
        <v>110.95</v>
      </c>
      <c r="L49" s="36" t="s">
        <v>331</v>
      </c>
      <c r="Q49" s="35"/>
    </row>
    <row r="50" spans="1:17" ht="15">
      <c r="A50" s="35"/>
      <c r="B50" s="23"/>
      <c r="C50" s="23"/>
      <c r="D50" s="23"/>
      <c r="E50" s="23"/>
      <c r="F50" s="23"/>
      <c r="G50" s="23"/>
      <c r="H50" s="23"/>
      <c r="I50" s="38"/>
      <c r="L50" s="53"/>
      <c r="Q50" s="35"/>
    </row>
    <row r="51" spans="1:6" ht="15">
      <c r="A51" s="59" t="s">
        <v>509</v>
      </c>
      <c r="B51" s="59"/>
      <c r="C51" s="59"/>
      <c r="D51" s="60" t="s">
        <v>574</v>
      </c>
      <c r="E51" s="60"/>
      <c r="F51" s="37" t="s">
        <v>575</v>
      </c>
    </row>
  </sheetData>
  <sheetProtection/>
  <mergeCells count="2">
    <mergeCell ref="A51:C51"/>
    <mergeCell ref="D51:E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0"/>
  <sheetViews>
    <sheetView zoomScale="85" zoomScaleNormal="85"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6" bestFit="1" customWidth="1"/>
    <col min="24" max="24" width="4.140625" style="25" customWidth="1"/>
    <col min="25" max="25" width="5.8515625" style="26" bestFit="1" customWidth="1"/>
    <col min="26" max="26" width="4.140625" style="25" customWidth="1"/>
    <col min="27" max="27" width="5.8515625" style="26" bestFit="1" customWidth="1"/>
    <col min="28" max="28" width="4.140625" style="25" customWidth="1"/>
    <col min="29" max="29" width="5.8515625" style="26" bestFit="1" customWidth="1"/>
    <col min="30" max="30" width="4.140625" style="25" customWidth="1"/>
    <col min="31" max="31" width="5.8515625" style="26" bestFit="1" customWidth="1"/>
    <col min="32" max="32" width="4.140625" style="25" customWidth="1"/>
    <col min="33" max="33" width="5.8515625" style="26" bestFit="1" customWidth="1"/>
    <col min="34" max="34" width="4.140625" style="25" customWidth="1"/>
    <col min="35" max="39" width="7.140625" style="6" customWidth="1"/>
    <col min="40" max="40" width="7.140625" style="13" customWidth="1"/>
  </cols>
  <sheetData>
    <row r="1" spans="1:40" s="1" customFormat="1" ht="30.75" customHeight="1" thickBot="1">
      <c r="A1" s="11"/>
      <c r="C1" s="61" t="s">
        <v>158</v>
      </c>
      <c r="D1" s="62"/>
      <c r="E1" s="61" t="s">
        <v>316</v>
      </c>
      <c r="F1" s="63"/>
      <c r="G1" s="61" t="s">
        <v>355</v>
      </c>
      <c r="H1" s="63"/>
      <c r="I1" s="61" t="s">
        <v>396</v>
      </c>
      <c r="J1" s="62"/>
      <c r="K1" s="61" t="s">
        <v>423</v>
      </c>
      <c r="L1" s="62"/>
      <c r="M1" s="61" t="s">
        <v>434</v>
      </c>
      <c r="N1" s="62"/>
      <c r="O1" s="61" t="s">
        <v>439</v>
      </c>
      <c r="P1" s="62"/>
      <c r="Q1" s="61" t="s">
        <v>452</v>
      </c>
      <c r="R1" s="62"/>
      <c r="S1" s="61" t="s">
        <v>457</v>
      </c>
      <c r="T1" s="62"/>
      <c r="U1" s="61" t="s">
        <v>471</v>
      </c>
      <c r="V1" s="62"/>
      <c r="W1" s="61" t="s">
        <v>489</v>
      </c>
      <c r="X1" s="62"/>
      <c r="Y1" s="61" t="s">
        <v>491</v>
      </c>
      <c r="Z1" s="62"/>
      <c r="AA1" s="61" t="s">
        <v>545</v>
      </c>
      <c r="AB1" s="62"/>
      <c r="AC1" s="61" t="s">
        <v>554</v>
      </c>
      <c r="AD1" s="62"/>
      <c r="AE1" s="61" t="s">
        <v>562</v>
      </c>
      <c r="AF1" s="62"/>
      <c r="AG1" s="61" t="s">
        <v>585</v>
      </c>
      <c r="AH1" s="62"/>
      <c r="AI1" s="2" t="s">
        <v>0</v>
      </c>
      <c r="AJ1" s="2" t="s">
        <v>115</v>
      </c>
      <c r="AK1" s="2" t="s">
        <v>116</v>
      </c>
      <c r="AL1" s="2" t="s">
        <v>117</v>
      </c>
      <c r="AM1" s="2" t="s">
        <v>317</v>
      </c>
      <c r="AN1" s="12" t="s">
        <v>118</v>
      </c>
    </row>
    <row r="2" spans="1:40" ht="15.75" thickTop="1">
      <c r="A2" s="23" t="s">
        <v>535</v>
      </c>
      <c r="B2" s="23" t="s">
        <v>112</v>
      </c>
      <c r="C2" s="26"/>
      <c r="G2" s="26"/>
      <c r="I2" s="26"/>
      <c r="K2" s="26"/>
      <c r="M2" s="26"/>
      <c r="O2" s="26"/>
      <c r="Q2" s="26"/>
      <c r="S2" s="26"/>
      <c r="U2" s="26"/>
      <c r="AA2" s="27" t="s">
        <v>7</v>
      </c>
      <c r="AC2" s="24"/>
      <c r="AE2" s="24"/>
      <c r="AG2" s="24"/>
      <c r="AI2" s="26">
        <f>+D2+F2+H2+J2+L2+N2+P2+T2+R2+V2+X2+Z2+AB2+AD2+AF2+AH2</f>
        <v>0</v>
      </c>
      <c r="AJ2" s="26">
        <f>+D2+P2+AB2+AF2</f>
        <v>0</v>
      </c>
      <c r="AK2" s="26">
        <f>+L2+N2+V2+AD2</f>
        <v>0</v>
      </c>
      <c r="AL2" s="26">
        <f>+H2+J2+R2</f>
        <v>0</v>
      </c>
      <c r="AM2" s="26">
        <f>+F2+T2+X2</f>
        <v>0</v>
      </c>
      <c r="AN2" s="13">
        <f>+AH2</f>
        <v>0</v>
      </c>
    </row>
    <row r="3" spans="1:40" ht="15">
      <c r="A3" s="33" t="s">
        <v>404</v>
      </c>
      <c r="B3" s="33" t="s">
        <v>8</v>
      </c>
      <c r="C3" s="26"/>
      <c r="G3" s="26"/>
      <c r="I3" s="26"/>
      <c r="K3" s="26">
        <v>21</v>
      </c>
      <c r="L3" s="5">
        <v>10</v>
      </c>
      <c r="M3" s="26"/>
      <c r="O3" s="26"/>
      <c r="Q3" s="26"/>
      <c r="S3" s="26"/>
      <c r="U3" s="27">
        <v>55</v>
      </c>
      <c r="W3" s="27"/>
      <c r="Y3" s="27"/>
      <c r="AA3" s="27"/>
      <c r="AC3" s="26">
        <v>29</v>
      </c>
      <c r="AD3" s="25">
        <v>2</v>
      </c>
      <c r="AG3" s="27" t="s">
        <v>7</v>
      </c>
      <c r="AI3" s="26">
        <f>+D3+F3+H3+J3+L3+N3+P3+T3+R3+V3+X3+Z3+AB3+AD3+AF3+AH3</f>
        <v>12</v>
      </c>
      <c r="AJ3" s="26">
        <f>+D3+P3+AB3+AF3</f>
        <v>0</v>
      </c>
      <c r="AK3" s="26">
        <f>+L3+N3+V3+AD3</f>
        <v>12</v>
      </c>
      <c r="AL3" s="26">
        <f>+H3+J3+R3</f>
        <v>0</v>
      </c>
      <c r="AM3" s="26">
        <f>+F3+T3+X3</f>
        <v>0</v>
      </c>
      <c r="AN3" s="29">
        <f>+AH3</f>
        <v>0</v>
      </c>
    </row>
    <row r="4" spans="1:40" ht="15">
      <c r="A4" s="33" t="s">
        <v>229</v>
      </c>
      <c r="B4" s="22" t="s">
        <v>3</v>
      </c>
      <c r="C4" s="31" t="s">
        <v>7</v>
      </c>
      <c r="E4" s="26"/>
      <c r="G4" s="26"/>
      <c r="I4" s="26"/>
      <c r="K4" s="26"/>
      <c r="M4" s="26"/>
      <c r="O4" s="27" t="s">
        <v>7</v>
      </c>
      <c r="Q4" s="27"/>
      <c r="S4" s="27"/>
      <c r="U4" s="27"/>
      <c r="W4" s="27"/>
      <c r="Y4" s="27"/>
      <c r="AA4" s="27">
        <v>51</v>
      </c>
      <c r="AC4" s="27"/>
      <c r="AE4" s="27" t="s">
        <v>7</v>
      </c>
      <c r="AG4" s="27"/>
      <c r="AI4" s="26">
        <f>+D4+F4+H4+J4+L4+N4+P4+T4+R4+V4+X4+Z4+AB4+AD4+AF4+AH4</f>
        <v>0</v>
      </c>
      <c r="AJ4" s="26">
        <f>+D4+P4+AB4+AF4</f>
        <v>0</v>
      </c>
      <c r="AK4" s="26">
        <f>+L4+N4+V4+AD4</f>
        <v>0</v>
      </c>
      <c r="AL4" s="26">
        <f>+H4+J4+R4</f>
        <v>0</v>
      </c>
      <c r="AM4" s="26">
        <f>+F4+T4+X4</f>
        <v>0</v>
      </c>
      <c r="AN4" s="29">
        <f>+AH4</f>
        <v>0</v>
      </c>
    </row>
    <row r="5" spans="1:40" ht="15">
      <c r="A5" s="33" t="s">
        <v>357</v>
      </c>
      <c r="B5" s="34" t="s">
        <v>2</v>
      </c>
      <c r="C5" s="26"/>
      <c r="E5" s="26"/>
      <c r="G5" s="26"/>
      <c r="I5" s="31" t="s">
        <v>333</v>
      </c>
      <c r="K5" s="31">
        <v>58</v>
      </c>
      <c r="M5" s="31"/>
      <c r="O5" s="31"/>
      <c r="Q5" s="27" t="s">
        <v>333</v>
      </c>
      <c r="S5" s="27">
        <v>61</v>
      </c>
      <c r="U5" s="27"/>
      <c r="W5" s="27"/>
      <c r="Y5" s="27"/>
      <c r="AA5" s="27"/>
      <c r="AC5" s="27"/>
      <c r="AE5" s="27"/>
      <c r="AG5" s="27"/>
      <c r="AI5" s="26">
        <f>+D5+F5+H5+J5+L5+N5+P5+T5+R5+V5+X5+Z5+AB5+AD5+AF5+AH5</f>
        <v>0</v>
      </c>
      <c r="AJ5" s="26">
        <f>+D5+P5+AB5+AF5</f>
        <v>0</v>
      </c>
      <c r="AK5" s="26">
        <f>+L5+N5+V5+AD5</f>
        <v>0</v>
      </c>
      <c r="AL5" s="26">
        <f>+H5+J5+R5</f>
        <v>0</v>
      </c>
      <c r="AM5" s="26">
        <f>+F5+T5+X5</f>
        <v>0</v>
      </c>
      <c r="AN5" s="29">
        <f>+AH5</f>
        <v>0</v>
      </c>
    </row>
    <row r="6" spans="1:40" ht="15">
      <c r="A6" s="33" t="s">
        <v>190</v>
      </c>
      <c r="B6" s="22" t="s">
        <v>3</v>
      </c>
      <c r="C6" s="31" t="s">
        <v>7</v>
      </c>
      <c r="E6" s="26"/>
      <c r="G6" s="26"/>
      <c r="I6" s="26"/>
      <c r="K6" s="26"/>
      <c r="M6" s="26"/>
      <c r="O6" s="27">
        <v>34</v>
      </c>
      <c r="Q6" s="27"/>
      <c r="S6" s="27"/>
      <c r="U6" s="27"/>
      <c r="W6" s="27"/>
      <c r="Y6" s="27"/>
      <c r="AA6" s="26">
        <v>14</v>
      </c>
      <c r="AB6" s="25">
        <v>18</v>
      </c>
      <c r="AE6" s="26">
        <v>15</v>
      </c>
      <c r="AF6" s="25">
        <v>16</v>
      </c>
      <c r="AI6" s="26">
        <f>+D6+F6+H6+J6+L6+N6+P6+T6+R6+V6+X6+Z6+AB6+AD6+AF6+AH6</f>
        <v>34</v>
      </c>
      <c r="AJ6" s="26">
        <f>+D6+P6+AB6+AF6</f>
        <v>34</v>
      </c>
      <c r="AK6" s="26">
        <f>+L6+N6+V6+AD6</f>
        <v>0</v>
      </c>
      <c r="AL6" s="26">
        <f>+H6+J6+R6</f>
        <v>0</v>
      </c>
      <c r="AM6" s="26">
        <f>+F6+T6+X6</f>
        <v>0</v>
      </c>
      <c r="AN6" s="29">
        <f>+AH6</f>
        <v>0</v>
      </c>
    </row>
    <row r="7" spans="1:40" ht="15">
      <c r="A7" s="33" t="s">
        <v>209</v>
      </c>
      <c r="B7" s="22" t="s">
        <v>4</v>
      </c>
      <c r="C7" s="26">
        <v>13</v>
      </c>
      <c r="D7" s="5">
        <v>20</v>
      </c>
      <c r="E7" s="31">
        <v>33</v>
      </c>
      <c r="G7" s="31">
        <v>41</v>
      </c>
      <c r="I7" s="28">
        <v>30</v>
      </c>
      <c r="J7" s="5">
        <v>1</v>
      </c>
      <c r="K7" s="26">
        <v>16</v>
      </c>
      <c r="L7" s="5">
        <v>15</v>
      </c>
      <c r="M7" s="26">
        <v>22</v>
      </c>
      <c r="N7" s="5">
        <v>9</v>
      </c>
      <c r="O7" s="26">
        <v>7</v>
      </c>
      <c r="P7" s="5">
        <v>36</v>
      </c>
      <c r="Q7" s="26"/>
      <c r="S7" s="26"/>
      <c r="U7" s="26">
        <v>5</v>
      </c>
      <c r="V7" s="15">
        <v>45</v>
      </c>
      <c r="AA7" s="27">
        <v>31</v>
      </c>
      <c r="AC7" s="26">
        <v>17</v>
      </c>
      <c r="AD7" s="25">
        <v>14</v>
      </c>
      <c r="AE7" s="27" t="s">
        <v>7</v>
      </c>
      <c r="AG7" s="28">
        <v>10</v>
      </c>
      <c r="AH7" s="25">
        <v>26</v>
      </c>
      <c r="AI7" s="26">
        <f>+D7+F7+H7+J7+L7+N7+P7+T7+R7+V7+X7+Z7+AB7+AD7+AF7+AH7</f>
        <v>166</v>
      </c>
      <c r="AJ7" s="26">
        <f>+D7+P7+AB7+AF7</f>
        <v>56</v>
      </c>
      <c r="AK7" s="26">
        <f>+L7+N7+V7+AD7</f>
        <v>83</v>
      </c>
      <c r="AL7" s="26">
        <f>+H7+J7+R7</f>
        <v>1</v>
      </c>
      <c r="AM7" s="26">
        <f>+F7+T7+X7</f>
        <v>0</v>
      </c>
      <c r="AN7" s="29">
        <f>+AH7</f>
        <v>26</v>
      </c>
    </row>
    <row r="8" spans="1:40" ht="15">
      <c r="A8" s="23" t="s">
        <v>255</v>
      </c>
      <c r="B8" s="22" t="s">
        <v>5</v>
      </c>
      <c r="C8" s="26"/>
      <c r="E8" s="31">
        <v>40</v>
      </c>
      <c r="G8" s="28">
        <v>3</v>
      </c>
      <c r="H8" s="5">
        <v>60</v>
      </c>
      <c r="I8" s="28">
        <v>18</v>
      </c>
      <c r="J8" s="5">
        <v>13</v>
      </c>
      <c r="K8" s="26">
        <v>4</v>
      </c>
      <c r="L8" s="5">
        <v>50</v>
      </c>
      <c r="M8" s="26">
        <v>20</v>
      </c>
      <c r="N8" s="5">
        <v>11</v>
      </c>
      <c r="O8" s="26"/>
      <c r="Q8" s="26">
        <v>5</v>
      </c>
      <c r="R8" s="15">
        <v>45</v>
      </c>
      <c r="S8" s="26">
        <v>2</v>
      </c>
      <c r="T8" s="15">
        <v>80</v>
      </c>
      <c r="U8" s="27">
        <v>46</v>
      </c>
      <c r="W8" s="26">
        <v>10</v>
      </c>
      <c r="X8" s="25">
        <v>26</v>
      </c>
      <c r="Y8" s="26">
        <v>5</v>
      </c>
      <c r="Z8" s="25">
        <v>30</v>
      </c>
      <c r="AC8" s="26">
        <v>21</v>
      </c>
      <c r="AD8" s="25">
        <v>10</v>
      </c>
      <c r="AG8" s="28">
        <v>13</v>
      </c>
      <c r="AH8" s="25">
        <v>20</v>
      </c>
      <c r="AI8" s="26">
        <f>+D8+F8+H8+J8+L8+N8+P8+T8+R8+V8+X8+Z8+AB8+AD8+AF8+AH8</f>
        <v>345</v>
      </c>
      <c r="AJ8" s="26">
        <f>+D8+P8+AB8+AF8</f>
        <v>0</v>
      </c>
      <c r="AK8" s="26">
        <f>+L8+N8+V8+AD8</f>
        <v>71</v>
      </c>
      <c r="AL8" s="26">
        <f>+H8+J8+R8</f>
        <v>118</v>
      </c>
      <c r="AM8" s="26">
        <f>+F8+T8+X8</f>
        <v>106</v>
      </c>
      <c r="AN8" s="29">
        <f>+AH8</f>
        <v>20</v>
      </c>
    </row>
    <row r="9" spans="1:40" ht="15">
      <c r="A9" s="33" t="s">
        <v>236</v>
      </c>
      <c r="B9" s="22" t="s">
        <v>6</v>
      </c>
      <c r="C9" s="31" t="s">
        <v>7</v>
      </c>
      <c r="E9" s="26"/>
      <c r="G9" s="26"/>
      <c r="I9" s="26"/>
      <c r="K9" s="26"/>
      <c r="M9" s="26"/>
      <c r="O9" s="27">
        <v>38</v>
      </c>
      <c r="Q9" s="27"/>
      <c r="S9" s="27"/>
      <c r="U9" s="27"/>
      <c r="W9" s="27"/>
      <c r="Y9" s="27"/>
      <c r="AA9" s="27">
        <v>55</v>
      </c>
      <c r="AC9" s="27"/>
      <c r="AE9" s="24" t="s">
        <v>7</v>
      </c>
      <c r="AG9" s="24"/>
      <c r="AI9" s="26">
        <f>+D9+F9+H9+J9+L9+N9+P9+T9+R9+V9+X9+Z9+AB9+AD9+AF9+AH9</f>
        <v>0</v>
      </c>
      <c r="AJ9" s="26">
        <f>+D9+P9+AB9+AF9</f>
        <v>0</v>
      </c>
      <c r="AK9" s="26">
        <f>+L9+N9+V9+AD9</f>
        <v>0</v>
      </c>
      <c r="AL9" s="26">
        <f>+H9+J9+R9</f>
        <v>0</v>
      </c>
      <c r="AM9" s="26">
        <f>+F9+T9+X9</f>
        <v>0</v>
      </c>
      <c r="AN9" s="29">
        <f>+AH9</f>
        <v>0</v>
      </c>
    </row>
    <row r="10" spans="1:40" ht="15">
      <c r="A10" s="33" t="s">
        <v>220</v>
      </c>
      <c r="B10" s="22" t="s">
        <v>5</v>
      </c>
      <c r="C10" s="26">
        <v>25</v>
      </c>
      <c r="D10" s="5">
        <v>6</v>
      </c>
      <c r="E10" s="26"/>
      <c r="G10" s="26"/>
      <c r="I10" s="26"/>
      <c r="K10" s="26"/>
      <c r="M10" s="26"/>
      <c r="O10" s="27">
        <v>32</v>
      </c>
      <c r="Q10" s="27"/>
      <c r="S10" s="27"/>
      <c r="U10" s="27"/>
      <c r="W10" s="27"/>
      <c r="Y10" s="27"/>
      <c r="AA10" s="27">
        <v>50</v>
      </c>
      <c r="AC10" s="27"/>
      <c r="AE10" s="27" t="s">
        <v>7</v>
      </c>
      <c r="AG10" s="27"/>
      <c r="AI10" s="26">
        <f>+D10+F10+H10+J10+L10+N10+P10+T10+R10+V10+X10+Z10+AB10+AD10+AF10+AH10</f>
        <v>6</v>
      </c>
      <c r="AJ10" s="26">
        <f>+D10+P10+AB10+AF10</f>
        <v>6</v>
      </c>
      <c r="AK10" s="26">
        <f>+L10+N10+V10+AD10</f>
        <v>0</v>
      </c>
      <c r="AL10" s="26">
        <f>+H10+J10+R10</f>
        <v>0</v>
      </c>
      <c r="AM10" s="26">
        <f>+F10+T10+X10</f>
        <v>0</v>
      </c>
      <c r="AN10" s="29">
        <f>+AH10</f>
        <v>0</v>
      </c>
    </row>
    <row r="11" spans="1:40" ht="15">
      <c r="A11" s="23" t="s">
        <v>405</v>
      </c>
      <c r="B11" s="33" t="s">
        <v>8</v>
      </c>
      <c r="C11" s="26"/>
      <c r="E11" s="26"/>
      <c r="G11" s="26"/>
      <c r="I11" s="26"/>
      <c r="K11" s="26">
        <v>26</v>
      </c>
      <c r="L11" s="5">
        <v>5</v>
      </c>
      <c r="M11" s="26">
        <v>21</v>
      </c>
      <c r="N11" s="5">
        <v>10</v>
      </c>
      <c r="O11" s="26"/>
      <c r="Q11" s="26"/>
      <c r="S11" s="26"/>
      <c r="U11" s="26" t="s">
        <v>19</v>
      </c>
      <c r="AA11" s="27">
        <v>36</v>
      </c>
      <c r="AC11" s="26">
        <v>7</v>
      </c>
      <c r="AD11" s="25">
        <v>36</v>
      </c>
      <c r="AE11" s="26">
        <v>21</v>
      </c>
      <c r="AF11" s="25">
        <v>10</v>
      </c>
      <c r="AI11" s="26">
        <f>+D11+F11+H11+J11+L11+N11+P11+T11+R11+V11+X11+Z11+AB11+AD11+AF11+AH11</f>
        <v>61</v>
      </c>
      <c r="AJ11" s="26">
        <f>+D11+P11+AB11+AF11</f>
        <v>10</v>
      </c>
      <c r="AK11" s="26">
        <f>+L11+N11+V11+AD11</f>
        <v>51</v>
      </c>
      <c r="AL11" s="26">
        <f>+H11+J11+R11</f>
        <v>0</v>
      </c>
      <c r="AM11" s="26">
        <f>+F11+T11+X11</f>
        <v>0</v>
      </c>
      <c r="AN11" s="29">
        <f>+AH11</f>
        <v>0</v>
      </c>
    </row>
    <row r="12" spans="1:40" ht="15">
      <c r="A12" s="23" t="s">
        <v>256</v>
      </c>
      <c r="B12" s="22" t="s">
        <v>1</v>
      </c>
      <c r="C12" s="26"/>
      <c r="E12" s="26">
        <v>19</v>
      </c>
      <c r="F12" s="5">
        <v>12</v>
      </c>
      <c r="G12" s="28">
        <v>28</v>
      </c>
      <c r="H12" s="5">
        <v>3</v>
      </c>
      <c r="I12" s="28">
        <v>27</v>
      </c>
      <c r="J12" s="5">
        <v>4</v>
      </c>
      <c r="K12" s="28"/>
      <c r="M12" s="28"/>
      <c r="O12" s="28"/>
      <c r="Q12" s="26">
        <v>21</v>
      </c>
      <c r="R12" s="15">
        <v>10</v>
      </c>
      <c r="S12" s="26">
        <v>27</v>
      </c>
      <c r="T12" s="15">
        <v>4</v>
      </c>
      <c r="U12" s="26"/>
      <c r="W12" s="26">
        <v>23</v>
      </c>
      <c r="X12" s="25">
        <v>8</v>
      </c>
      <c r="AI12" s="26">
        <f>+D12+F12+H12+J12+L12+N12+P12+T12+R12+V12+X12+Z12+AB12+AD12+AF12+AH12</f>
        <v>41</v>
      </c>
      <c r="AJ12" s="26">
        <f>+D12+P12+AB12+AF12</f>
        <v>0</v>
      </c>
      <c r="AK12" s="26">
        <f>+L12+N12+V12+AD12</f>
        <v>0</v>
      </c>
      <c r="AL12" s="26">
        <f>+H12+J12+R12</f>
        <v>17</v>
      </c>
      <c r="AM12" s="26">
        <f>+F12+T12+X12</f>
        <v>24</v>
      </c>
      <c r="AN12" s="29">
        <f>+AH12</f>
        <v>0</v>
      </c>
    </row>
    <row r="13" spans="1:40" ht="15">
      <c r="A13" s="32" t="s">
        <v>257</v>
      </c>
      <c r="B13" s="22" t="s">
        <v>11</v>
      </c>
      <c r="C13" s="26"/>
      <c r="E13" s="31">
        <v>43</v>
      </c>
      <c r="G13" s="31">
        <v>47</v>
      </c>
      <c r="I13" s="26"/>
      <c r="K13" s="26"/>
      <c r="M13" s="26"/>
      <c r="O13" s="26"/>
      <c r="Q13" s="26"/>
      <c r="S13" s="26"/>
      <c r="U13" s="26"/>
      <c r="AI13" s="26">
        <f>+D13+F13+H13+J13+L13+N13+P13+T13+R13+V13+X13+Z13+AB13+AD13+AF13+AH13</f>
        <v>0</v>
      </c>
      <c r="AJ13" s="26">
        <f>+D13+P13+AB13+AF13</f>
        <v>0</v>
      </c>
      <c r="AK13" s="26">
        <f>+L13+N13+V13+AD13</f>
        <v>0</v>
      </c>
      <c r="AL13" s="26">
        <f>+H13+J13+R13</f>
        <v>0</v>
      </c>
      <c r="AM13" s="26">
        <f>+F13+T13+X13</f>
        <v>0</v>
      </c>
      <c r="AN13" s="29">
        <f>+AH13</f>
        <v>0</v>
      </c>
    </row>
    <row r="14" spans="1:40" ht="15">
      <c r="A14" s="33" t="s">
        <v>214</v>
      </c>
      <c r="B14" s="22" t="s">
        <v>9</v>
      </c>
      <c r="C14" s="26">
        <v>22</v>
      </c>
      <c r="D14" s="5">
        <v>9</v>
      </c>
      <c r="E14" s="26"/>
      <c r="G14" s="26"/>
      <c r="I14" s="26"/>
      <c r="K14" s="26"/>
      <c r="M14" s="26"/>
      <c r="O14" s="26" t="s">
        <v>19</v>
      </c>
      <c r="Q14" s="26"/>
      <c r="S14" s="26"/>
      <c r="U14" s="26"/>
      <c r="AA14" s="27" t="s">
        <v>7</v>
      </c>
      <c r="AC14" s="27"/>
      <c r="AE14" s="27" t="s">
        <v>7</v>
      </c>
      <c r="AG14" s="27"/>
      <c r="AI14" s="26">
        <f>+D14+F14+H14+J14+L14+N14+P14+T14+R14+V14+X14+Z14+AB14+AD14+AF14+AH14</f>
        <v>9</v>
      </c>
      <c r="AJ14" s="26">
        <f>+D14+P14+AB14+AF14</f>
        <v>9</v>
      </c>
      <c r="AK14" s="26">
        <f>+L14+N14+V14+AD14</f>
        <v>0</v>
      </c>
      <c r="AL14" s="26">
        <f>+H14+J14+R14</f>
        <v>0</v>
      </c>
      <c r="AM14" s="26">
        <f>+F14+T14+X14</f>
        <v>0</v>
      </c>
      <c r="AN14" s="29">
        <f>+AH14</f>
        <v>0</v>
      </c>
    </row>
    <row r="15" spans="1:40" ht="15">
      <c r="A15" s="33" t="s">
        <v>425</v>
      </c>
      <c r="B15" s="33" t="s">
        <v>15</v>
      </c>
      <c r="C15" s="26"/>
      <c r="E15" s="26"/>
      <c r="G15" s="26"/>
      <c r="I15" s="26"/>
      <c r="K15" s="26"/>
      <c r="M15" s="31" t="s">
        <v>7</v>
      </c>
      <c r="O15" s="31"/>
      <c r="Q15" s="31"/>
      <c r="S15" s="31"/>
      <c r="U15" s="31"/>
      <c r="W15" s="31"/>
      <c r="Y15" s="31"/>
      <c r="AA15" s="31"/>
      <c r="AC15" s="27">
        <v>51</v>
      </c>
      <c r="AE15" s="27"/>
      <c r="AG15" s="27"/>
      <c r="AI15" s="26">
        <f>+D15+F15+H15+J15+L15+N15+P15+T15+R15+V15+X15+Z15+AB15+AD15+AF15+AH15</f>
        <v>0</v>
      </c>
      <c r="AJ15" s="26">
        <f>+D15+P15+AB15+AF15</f>
        <v>0</v>
      </c>
      <c r="AK15" s="26">
        <f>+L15+N15+V15+AD15</f>
        <v>0</v>
      </c>
      <c r="AL15" s="26">
        <f>+H15+J15+R15</f>
        <v>0</v>
      </c>
      <c r="AM15" s="26">
        <f>+F15+T15+X15</f>
        <v>0</v>
      </c>
      <c r="AN15" s="29">
        <f>+AH15</f>
        <v>0</v>
      </c>
    </row>
    <row r="16" spans="1:40" ht="15">
      <c r="A16" s="33" t="s">
        <v>222</v>
      </c>
      <c r="B16" s="22" t="s">
        <v>166</v>
      </c>
      <c r="C16" s="31" t="s">
        <v>7</v>
      </c>
      <c r="E16" s="26"/>
      <c r="G16" s="26"/>
      <c r="I16" s="26"/>
      <c r="K16" s="26"/>
      <c r="M16" s="26"/>
      <c r="O16" s="27">
        <v>44</v>
      </c>
      <c r="Q16" s="27"/>
      <c r="S16" s="27"/>
      <c r="U16" s="27"/>
      <c r="W16" s="27"/>
      <c r="Y16" s="27"/>
      <c r="AA16" s="27" t="s">
        <v>7</v>
      </c>
      <c r="AC16" s="27"/>
      <c r="AE16" s="27" t="s">
        <v>7</v>
      </c>
      <c r="AG16" s="27"/>
      <c r="AI16" s="26">
        <f>+D16+F16+H16+J16+L16+N16+P16+T16+R16+V16+X16+Z16+AB16+AD16+AF16+AH16</f>
        <v>0</v>
      </c>
      <c r="AJ16" s="26">
        <f>+D16+P16+AB16+AF16</f>
        <v>0</v>
      </c>
      <c r="AK16" s="26">
        <f>+L16+N16+V16+AD16</f>
        <v>0</v>
      </c>
      <c r="AL16" s="26">
        <f>+H16+J16+R16</f>
        <v>0</v>
      </c>
      <c r="AM16" s="26">
        <f>+F16+T16+X16</f>
        <v>0</v>
      </c>
      <c r="AN16" s="29">
        <f>+AH16</f>
        <v>0</v>
      </c>
    </row>
    <row r="17" spans="1:40" ht="15">
      <c r="A17" s="23" t="s">
        <v>399</v>
      </c>
      <c r="B17" s="33" t="s">
        <v>10</v>
      </c>
      <c r="C17" s="26"/>
      <c r="E17" s="26"/>
      <c r="G17" s="26"/>
      <c r="I17" s="26"/>
      <c r="K17" s="26">
        <v>7</v>
      </c>
      <c r="L17" s="5">
        <v>36</v>
      </c>
      <c r="M17" s="26">
        <v>3</v>
      </c>
      <c r="N17" s="5">
        <v>60</v>
      </c>
      <c r="O17" s="26"/>
      <c r="Q17" s="26"/>
      <c r="S17" s="26"/>
      <c r="U17" s="27">
        <v>35</v>
      </c>
      <c r="W17" s="27"/>
      <c r="Y17" s="27"/>
      <c r="AA17" s="27"/>
      <c r="AC17" s="26">
        <v>10</v>
      </c>
      <c r="AD17" s="25">
        <v>26</v>
      </c>
      <c r="AI17" s="26">
        <f>+D17+F17+H17+J17+L17+N17+P17+T17+R17+V17+X17+Z17+AB17+AD17+AF17+AH17</f>
        <v>122</v>
      </c>
      <c r="AJ17" s="26">
        <f>+D17+P17+AB17+AF17</f>
        <v>0</v>
      </c>
      <c r="AK17" s="26">
        <f>+L17+N17+V17+AD17</f>
        <v>122</v>
      </c>
      <c r="AL17" s="26">
        <f>+H17+J17+R17</f>
        <v>0</v>
      </c>
      <c r="AM17" s="26">
        <f>+F17+T17+X17</f>
        <v>0</v>
      </c>
      <c r="AN17" s="29">
        <f>+AH17</f>
        <v>0</v>
      </c>
    </row>
    <row r="18" spans="1:40" ht="15">
      <c r="A18" s="23" t="s">
        <v>538</v>
      </c>
      <c r="B18" s="23" t="s">
        <v>528</v>
      </c>
      <c r="C18" s="26"/>
      <c r="E18" s="26"/>
      <c r="G18" s="26"/>
      <c r="I18" s="26"/>
      <c r="K18" s="26"/>
      <c r="M18" s="26"/>
      <c r="O18" s="26"/>
      <c r="Q18" s="26"/>
      <c r="S18" s="26"/>
      <c r="U18" s="26"/>
      <c r="AA18" s="27">
        <v>63</v>
      </c>
      <c r="AC18" s="27"/>
      <c r="AE18" s="27"/>
      <c r="AG18" s="27"/>
      <c r="AI18" s="26">
        <f>+D18+F18+H18+J18+L18+N18+P18+T18+R18+V18+X18+Z18+AB18+AD18+AF18+AH18</f>
        <v>0</v>
      </c>
      <c r="AJ18" s="26">
        <f>+D18+P18+AB18+AF18</f>
        <v>0</v>
      </c>
      <c r="AK18" s="26">
        <f>+L18+N18+V18+AD18</f>
        <v>0</v>
      </c>
      <c r="AL18" s="26">
        <f>+H18+J18+R18</f>
        <v>0</v>
      </c>
      <c r="AM18" s="26">
        <f>+F18+T18+X18</f>
        <v>0</v>
      </c>
      <c r="AN18" s="29">
        <f>+AH18</f>
        <v>0</v>
      </c>
    </row>
    <row r="19" spans="1:40" ht="15">
      <c r="A19" s="33" t="s">
        <v>235</v>
      </c>
      <c r="B19" s="22" t="s">
        <v>10</v>
      </c>
      <c r="C19" s="31" t="s">
        <v>7</v>
      </c>
      <c r="E19" s="26"/>
      <c r="G19" s="27"/>
      <c r="I19" s="27"/>
      <c r="K19" s="27"/>
      <c r="M19" s="31" t="s">
        <v>7</v>
      </c>
      <c r="O19" s="27" t="s">
        <v>7</v>
      </c>
      <c r="Q19" s="27"/>
      <c r="S19" s="27"/>
      <c r="U19" s="26">
        <v>22</v>
      </c>
      <c r="V19" s="15">
        <v>9</v>
      </c>
      <c r="AC19" s="27" t="s">
        <v>7</v>
      </c>
      <c r="AE19" s="27">
        <v>33</v>
      </c>
      <c r="AG19" s="27"/>
      <c r="AI19" s="26">
        <f>+D19+F19+H19+J19+L19+N19+P19+T19+R19+V19+X19+Z19+AB19+AD19+AF19+AH19</f>
        <v>9</v>
      </c>
      <c r="AJ19" s="26">
        <f>+D19+P19+AB19+AF19</f>
        <v>0</v>
      </c>
      <c r="AK19" s="26">
        <f>+L19+N19+V19+AD19</f>
        <v>9</v>
      </c>
      <c r="AL19" s="26">
        <f>+H19+J19+R19</f>
        <v>0</v>
      </c>
      <c r="AM19" s="26">
        <f>+F19+T19+X19</f>
        <v>0</v>
      </c>
      <c r="AN19" s="29">
        <f>+AH19</f>
        <v>0</v>
      </c>
    </row>
    <row r="20" spans="1:40" ht="15">
      <c r="A20" s="23" t="s">
        <v>448</v>
      </c>
      <c r="B20" s="33" t="s">
        <v>1</v>
      </c>
      <c r="C20" s="26"/>
      <c r="E20" s="26"/>
      <c r="G20" s="26"/>
      <c r="I20" s="26"/>
      <c r="K20" s="26"/>
      <c r="M20" s="26"/>
      <c r="O20" s="26"/>
      <c r="Q20" s="27">
        <v>42</v>
      </c>
      <c r="S20" s="27"/>
      <c r="U20" s="27"/>
      <c r="W20" s="27">
        <v>37</v>
      </c>
      <c r="Y20" s="27"/>
      <c r="AA20" s="27"/>
      <c r="AC20" s="27"/>
      <c r="AE20" s="27"/>
      <c r="AG20" s="27" t="s">
        <v>19</v>
      </c>
      <c r="AI20" s="26">
        <f>+D20+F20+H20+J20+L20+N20+P20+T20+R20+V20+X20+Z20+AB20+AD20+AF20+AH20</f>
        <v>0</v>
      </c>
      <c r="AJ20" s="26">
        <f>+D20+P20+AB20+AF20</f>
        <v>0</v>
      </c>
      <c r="AK20" s="26">
        <f>+L20+N20+V20+AD20</f>
        <v>0</v>
      </c>
      <c r="AL20" s="26">
        <f>+H20+J20+R20</f>
        <v>0</v>
      </c>
      <c r="AM20" s="26">
        <f>+F20+T20+X20</f>
        <v>0</v>
      </c>
      <c r="AN20" s="29">
        <f>+AH20</f>
        <v>0</v>
      </c>
    </row>
    <row r="21" spans="1:40" ht="15">
      <c r="A21" s="33" t="s">
        <v>346</v>
      </c>
      <c r="B21" s="22" t="s">
        <v>9</v>
      </c>
      <c r="C21" s="26"/>
      <c r="E21" s="26"/>
      <c r="G21" s="31" t="s">
        <v>333</v>
      </c>
      <c r="I21" s="31" t="s">
        <v>333</v>
      </c>
      <c r="K21" s="31">
        <v>47</v>
      </c>
      <c r="M21" s="31" t="s">
        <v>7</v>
      </c>
      <c r="O21" s="31"/>
      <c r="Q21" s="26">
        <v>19</v>
      </c>
      <c r="R21" s="15">
        <v>12</v>
      </c>
      <c r="S21" s="26"/>
      <c r="U21" s="27">
        <v>42</v>
      </c>
      <c r="W21" s="27"/>
      <c r="Y21" s="27"/>
      <c r="AA21" s="27"/>
      <c r="AC21" s="27"/>
      <c r="AE21" s="27"/>
      <c r="AG21" s="27"/>
      <c r="AI21" s="26">
        <f>+D21+F21+H21+J21+L21+N21+P21+T21+R21+V21+X21+Z21+AB21+AD21+AF21+AH21</f>
        <v>12</v>
      </c>
      <c r="AJ21" s="26">
        <f>+D21+P21+AB21+AF21</f>
        <v>0</v>
      </c>
      <c r="AK21" s="26">
        <f>+L21+N21+V21+AD21</f>
        <v>0</v>
      </c>
      <c r="AL21" s="26">
        <f>+H21+J21+R21</f>
        <v>12</v>
      </c>
      <c r="AM21" s="26">
        <f>+F21+T21+X21</f>
        <v>0</v>
      </c>
      <c r="AN21" s="29">
        <f>+AH21</f>
        <v>0</v>
      </c>
    </row>
    <row r="22" spans="1:40" ht="15">
      <c r="A22" s="30" t="s">
        <v>539</v>
      </c>
      <c r="B22" s="23" t="s">
        <v>529</v>
      </c>
      <c r="C22" s="26"/>
      <c r="E22" s="26"/>
      <c r="G22" s="26"/>
      <c r="I22" s="26"/>
      <c r="K22" s="26"/>
      <c r="M22" s="26"/>
      <c r="O22" s="26"/>
      <c r="Q22" s="26"/>
      <c r="S22" s="26"/>
      <c r="U22" s="26"/>
      <c r="AA22" s="27" t="s">
        <v>7</v>
      </c>
      <c r="AC22" s="27"/>
      <c r="AE22" s="27"/>
      <c r="AG22" s="27"/>
      <c r="AI22" s="26">
        <f>+D22+F22+H22+J22+L22+N22+P22+T22+R22+V22+X22+Z22+AB22+AD22+AF22+AH22</f>
        <v>0</v>
      </c>
      <c r="AJ22" s="26">
        <f>+D22+P22+AB22+AF22</f>
        <v>0</v>
      </c>
      <c r="AK22" s="26">
        <f>+L22+N22+V22+AD22</f>
        <v>0</v>
      </c>
      <c r="AL22" s="26">
        <f>+H22+J22+R22</f>
        <v>0</v>
      </c>
      <c r="AM22" s="26">
        <f>+F22+T22+X22</f>
        <v>0</v>
      </c>
      <c r="AN22" s="29">
        <f>+AH22</f>
        <v>0</v>
      </c>
    </row>
    <row r="23" spans="1:40" ht="15">
      <c r="A23" s="33" t="s">
        <v>204</v>
      </c>
      <c r="B23" s="22" t="s">
        <v>11</v>
      </c>
      <c r="C23" s="26" t="s">
        <v>19</v>
      </c>
      <c r="E23" s="31">
        <v>63</v>
      </c>
      <c r="G23" s="26"/>
      <c r="I23" s="26"/>
      <c r="K23" s="26"/>
      <c r="M23" s="26"/>
      <c r="O23" s="26" t="s">
        <v>19</v>
      </c>
      <c r="Q23" s="26"/>
      <c r="S23" s="26"/>
      <c r="U23" s="26"/>
      <c r="AA23" s="27" t="s">
        <v>7</v>
      </c>
      <c r="AC23" s="27"/>
      <c r="AE23" s="26">
        <v>24</v>
      </c>
      <c r="AF23" s="25">
        <v>7</v>
      </c>
      <c r="AI23" s="26">
        <f>+D23+F23+H23+J23+L23+N23+P23+T23+R23+V23+X23+Z23+AB23+AD23+AF23+AH23</f>
        <v>7</v>
      </c>
      <c r="AJ23" s="26">
        <f>+D23+P23+AB23+AF23</f>
        <v>7</v>
      </c>
      <c r="AK23" s="26">
        <f>+L23+N23+V23+AD23</f>
        <v>0</v>
      </c>
      <c r="AL23" s="26">
        <f>+H23+J23+R23</f>
        <v>0</v>
      </c>
      <c r="AM23" s="26">
        <f>+F23+T23+X23</f>
        <v>0</v>
      </c>
      <c r="AN23" s="29">
        <f>+AH23</f>
        <v>0</v>
      </c>
    </row>
    <row r="24" spans="1:40" ht="15">
      <c r="A24" s="33" t="s">
        <v>456</v>
      </c>
      <c r="B24" s="33" t="s">
        <v>5</v>
      </c>
      <c r="C24" s="26"/>
      <c r="E24" s="26"/>
      <c r="G24" s="26"/>
      <c r="I24" s="26"/>
      <c r="K24" s="26"/>
      <c r="M24" s="26"/>
      <c r="O24" s="26"/>
      <c r="Q24" s="26"/>
      <c r="S24" s="27">
        <v>47</v>
      </c>
      <c r="U24" s="27"/>
      <c r="W24" s="27"/>
      <c r="Y24" s="27"/>
      <c r="AA24" s="27"/>
      <c r="AC24" s="27"/>
      <c r="AE24" s="27"/>
      <c r="AG24" s="27"/>
      <c r="AI24" s="26">
        <f>+D24+F24+H24+J24+L24+N24+P24+T24+R24+V24+X24+Z24+AB24+AD24+AF24+AH24</f>
        <v>0</v>
      </c>
      <c r="AJ24" s="26">
        <f>+D24+P24+AB24+AF24</f>
        <v>0</v>
      </c>
      <c r="AK24" s="26">
        <f>+L24+N24+V24+AD24</f>
        <v>0</v>
      </c>
      <c r="AL24" s="26">
        <f>+H24+J24+R24</f>
        <v>0</v>
      </c>
      <c r="AM24" s="26">
        <f>+F24+T24+X24</f>
        <v>0</v>
      </c>
      <c r="AN24" s="29">
        <f>+AH24</f>
        <v>0</v>
      </c>
    </row>
    <row r="25" spans="1:40" ht="15">
      <c r="A25" s="23" t="s">
        <v>576</v>
      </c>
      <c r="B25" s="23" t="s">
        <v>17</v>
      </c>
      <c r="C25" s="26"/>
      <c r="E25" s="26"/>
      <c r="G25" s="26"/>
      <c r="I25" s="26"/>
      <c r="K25" s="26"/>
      <c r="M25" s="26"/>
      <c r="O25" s="26"/>
      <c r="Q25" s="26"/>
      <c r="S25" s="26"/>
      <c r="U25" s="26"/>
      <c r="AG25" s="28">
        <v>27</v>
      </c>
      <c r="AH25" s="25">
        <v>4</v>
      </c>
      <c r="AI25" s="26">
        <f>+D25+F25+H25+J25+L25+N25+P25+T25+R25+V25+X25+Z25+AB25+AD25+AF25+AH25</f>
        <v>4</v>
      </c>
      <c r="AJ25" s="26">
        <f>+D25+P25+AB25+AF25</f>
        <v>0</v>
      </c>
      <c r="AK25" s="26">
        <f>+L25+N25+V25+AD25</f>
        <v>0</v>
      </c>
      <c r="AL25" s="26">
        <f>+H25+J25+R25</f>
        <v>0</v>
      </c>
      <c r="AM25" s="26">
        <f>+F25+T25+X25</f>
        <v>0</v>
      </c>
      <c r="AN25" s="29">
        <f>+AH25</f>
        <v>4</v>
      </c>
    </row>
    <row r="26" spans="1:40" ht="15">
      <c r="A26" s="33" t="s">
        <v>205</v>
      </c>
      <c r="B26" s="22" t="s">
        <v>3</v>
      </c>
      <c r="C26" s="26">
        <v>20</v>
      </c>
      <c r="D26" s="5">
        <v>11</v>
      </c>
      <c r="E26" s="26"/>
      <c r="G26" s="27"/>
      <c r="I26" s="27"/>
      <c r="K26" s="27"/>
      <c r="M26" s="27"/>
      <c r="O26" s="26">
        <v>14</v>
      </c>
      <c r="P26" s="5">
        <v>18</v>
      </c>
      <c r="Q26" s="26"/>
      <c r="S26" s="26"/>
      <c r="U26" s="26"/>
      <c r="AA26" s="26">
        <v>17</v>
      </c>
      <c r="AB26" s="25">
        <v>14</v>
      </c>
      <c r="AE26" s="26">
        <v>9</v>
      </c>
      <c r="AF26" s="25">
        <v>29</v>
      </c>
      <c r="AI26" s="26">
        <f>+D26+F26+H26+J26+L26+N26+P26+T26+R26+V26+X26+Z26+AB26+AD26+AF26+AH26</f>
        <v>72</v>
      </c>
      <c r="AJ26" s="26">
        <f>+D26+P26+AB26+AF26</f>
        <v>72</v>
      </c>
      <c r="AK26" s="26">
        <f>+L26+N26+V26+AD26</f>
        <v>0</v>
      </c>
      <c r="AL26" s="26">
        <f>+H26+J26+R26</f>
        <v>0</v>
      </c>
      <c r="AM26" s="26">
        <f>+F26+T26+X26</f>
        <v>0</v>
      </c>
      <c r="AN26" s="29">
        <f>+AH26</f>
        <v>0</v>
      </c>
    </row>
    <row r="27" spans="1:40" ht="15">
      <c r="A27" s="33" t="s">
        <v>430</v>
      </c>
      <c r="B27" s="33" t="s">
        <v>10</v>
      </c>
      <c r="C27" s="26"/>
      <c r="E27" s="26"/>
      <c r="G27" s="26"/>
      <c r="I27" s="26"/>
      <c r="K27" s="26"/>
      <c r="M27" s="31">
        <v>39</v>
      </c>
      <c r="O27" s="31"/>
      <c r="Q27" s="27" t="s">
        <v>333</v>
      </c>
      <c r="S27" s="27">
        <v>46</v>
      </c>
      <c r="U27" s="27"/>
      <c r="W27" s="27"/>
      <c r="Y27" s="27"/>
      <c r="AA27" s="27"/>
      <c r="AC27" s="27"/>
      <c r="AE27" s="27"/>
      <c r="AG27" s="27"/>
      <c r="AI27" s="26">
        <f>+D27+F27+H27+J27+L27+N27+P27+T27+R27+V27+X27+Z27+AB27+AD27+AF27+AH27</f>
        <v>0</v>
      </c>
      <c r="AJ27" s="26">
        <f>+D27+P27+AB27+AF27</f>
        <v>0</v>
      </c>
      <c r="AK27" s="26">
        <f>+L27+N27+V27+AD27</f>
        <v>0</v>
      </c>
      <c r="AL27" s="26">
        <f>+H27+J27+R27</f>
        <v>0</v>
      </c>
      <c r="AM27" s="26">
        <f>+F27+T27+X27</f>
        <v>0</v>
      </c>
      <c r="AN27" s="29">
        <f>+AH27</f>
        <v>0</v>
      </c>
    </row>
    <row r="28" spans="1:40" ht="15">
      <c r="A28" s="33" t="s">
        <v>435</v>
      </c>
      <c r="B28" s="33" t="s">
        <v>11</v>
      </c>
      <c r="C28" s="26"/>
      <c r="E28" s="26"/>
      <c r="G28" s="26"/>
      <c r="I28" s="26"/>
      <c r="K28" s="26"/>
      <c r="M28" s="26"/>
      <c r="O28" s="27">
        <v>36</v>
      </c>
      <c r="Q28" s="27"/>
      <c r="S28" s="27"/>
      <c r="U28" s="27" t="s">
        <v>7</v>
      </c>
      <c r="W28" s="27"/>
      <c r="Y28" s="27"/>
      <c r="AA28" s="26">
        <v>20</v>
      </c>
      <c r="AB28" s="25">
        <v>11</v>
      </c>
      <c r="AE28" s="27" t="s">
        <v>7</v>
      </c>
      <c r="AG28" s="27"/>
      <c r="AI28" s="26">
        <f>+D28+F28+H28+J28+L28+N28+P28+T28+R28+V28+X28+Z28+AB28+AD28+AF28+AH28</f>
        <v>11</v>
      </c>
      <c r="AJ28" s="26">
        <f>+D28+P28+AB28+AF28</f>
        <v>11</v>
      </c>
      <c r="AK28" s="26">
        <f>+L28+N28+V28+AD28</f>
        <v>0</v>
      </c>
      <c r="AL28" s="26">
        <f>+H28+J28+R28</f>
        <v>0</v>
      </c>
      <c r="AM28" s="26">
        <f>+F28+T28+X28</f>
        <v>0</v>
      </c>
      <c r="AN28" s="29">
        <f>+AH28</f>
        <v>0</v>
      </c>
    </row>
    <row r="29" spans="1:40" ht="15">
      <c r="A29" s="23" t="s">
        <v>258</v>
      </c>
      <c r="B29" s="22" t="s">
        <v>1</v>
      </c>
      <c r="C29" s="24"/>
      <c r="E29" s="26">
        <v>5</v>
      </c>
      <c r="F29" s="5">
        <v>45</v>
      </c>
      <c r="G29" s="31" t="s">
        <v>333</v>
      </c>
      <c r="I29" s="26"/>
      <c r="K29" s="26"/>
      <c r="M29" s="26"/>
      <c r="O29" s="26"/>
      <c r="Q29" s="26">
        <v>23</v>
      </c>
      <c r="R29" s="15">
        <v>8</v>
      </c>
      <c r="S29" s="27" t="s">
        <v>333</v>
      </c>
      <c r="U29" s="27"/>
      <c r="W29" s="27"/>
      <c r="Y29" s="27"/>
      <c r="AA29" s="27"/>
      <c r="AC29" s="27"/>
      <c r="AE29" s="27"/>
      <c r="AG29" s="57" t="s">
        <v>470</v>
      </c>
      <c r="AI29" s="26">
        <f>+D29+F29+H29+J29+L29+N29+P29+T29+R29+V29+X29+Z29+AB29+AD29+AF29+AH29</f>
        <v>53</v>
      </c>
      <c r="AJ29" s="26">
        <f>+D29+P29+AB29+AF29</f>
        <v>0</v>
      </c>
      <c r="AK29" s="26">
        <f>+L29+N29+V29+AD29</f>
        <v>0</v>
      </c>
      <c r="AL29" s="26">
        <f>+H29+J29+R29</f>
        <v>8</v>
      </c>
      <c r="AM29" s="26">
        <f>+F29+T29+X29</f>
        <v>45</v>
      </c>
      <c r="AN29" s="29">
        <f>+AH29</f>
        <v>0</v>
      </c>
    </row>
    <row r="30" spans="1:40" ht="15">
      <c r="A30" s="32" t="s">
        <v>259</v>
      </c>
      <c r="B30" s="22" t="s">
        <v>9</v>
      </c>
      <c r="C30" s="26"/>
      <c r="E30" s="31">
        <v>60</v>
      </c>
      <c r="G30" s="31">
        <v>56</v>
      </c>
      <c r="I30" s="31">
        <v>39</v>
      </c>
      <c r="K30" s="31" t="s">
        <v>7</v>
      </c>
      <c r="M30" s="31"/>
      <c r="O30" s="31"/>
      <c r="Q30" s="31"/>
      <c r="S30" s="31"/>
      <c r="U30" s="31"/>
      <c r="W30" s="31"/>
      <c r="Y30" s="31"/>
      <c r="AA30" s="31"/>
      <c r="AC30" s="31"/>
      <c r="AE30" s="31"/>
      <c r="AG30" s="28">
        <v>28</v>
      </c>
      <c r="AH30" s="25">
        <v>3</v>
      </c>
      <c r="AI30" s="26">
        <f>+D30+F30+H30+J30+L30+N30+P30+T30+R30+V30+X30+Z30+AB30+AD30+AF30+AH30</f>
        <v>3</v>
      </c>
      <c r="AJ30" s="26">
        <f>+D30+P30+AB30+AF30</f>
        <v>0</v>
      </c>
      <c r="AK30" s="26">
        <f>+L30+N30+V30+AD30</f>
        <v>0</v>
      </c>
      <c r="AL30" s="26">
        <f>+H30+J30+R30</f>
        <v>0</v>
      </c>
      <c r="AM30" s="26">
        <f>+F30+T30+X30</f>
        <v>0</v>
      </c>
      <c r="AN30" s="29">
        <f>+AH30</f>
        <v>3</v>
      </c>
    </row>
    <row r="31" spans="1:40" ht="15">
      <c r="A31" s="33" t="s">
        <v>183</v>
      </c>
      <c r="B31" s="22" t="s">
        <v>9</v>
      </c>
      <c r="C31" s="26">
        <v>8</v>
      </c>
      <c r="D31" s="5">
        <v>32</v>
      </c>
      <c r="E31" s="26"/>
      <c r="G31" s="26"/>
      <c r="I31" s="26"/>
      <c r="K31" s="26"/>
      <c r="M31" s="26"/>
      <c r="O31" s="26">
        <v>5</v>
      </c>
      <c r="P31" s="5">
        <v>45</v>
      </c>
      <c r="Q31" s="26"/>
      <c r="S31" s="26"/>
      <c r="U31" s="26"/>
      <c r="AA31" s="27" t="s">
        <v>7</v>
      </c>
      <c r="AC31" s="27"/>
      <c r="AE31" s="27" t="s">
        <v>7</v>
      </c>
      <c r="AG31" s="27"/>
      <c r="AI31" s="26">
        <f>+D31+F31+H31+J31+L31+N31+P31+T31+R31+V31+X31+Z31+AB31+AD31+AF31+AH31</f>
        <v>77</v>
      </c>
      <c r="AJ31" s="26">
        <f>+D31+P31+AB31+AF31</f>
        <v>77</v>
      </c>
      <c r="AK31" s="26">
        <f>+L31+N31+V31+AD31</f>
        <v>0</v>
      </c>
      <c r="AL31" s="26">
        <f>+H31+J31+R31</f>
        <v>0</v>
      </c>
      <c r="AM31" s="26">
        <f>+F31+T31+X31</f>
        <v>0</v>
      </c>
      <c r="AN31" s="29">
        <f>+AH31</f>
        <v>0</v>
      </c>
    </row>
    <row r="32" spans="1:40" ht="15">
      <c r="A32" s="23" t="s">
        <v>260</v>
      </c>
      <c r="B32" s="22" t="s">
        <v>8</v>
      </c>
      <c r="C32" s="26"/>
      <c r="E32" s="26">
        <v>9</v>
      </c>
      <c r="F32" s="5">
        <v>29</v>
      </c>
      <c r="G32" s="28">
        <v>5</v>
      </c>
      <c r="H32" s="5">
        <v>45</v>
      </c>
      <c r="I32" s="28">
        <v>3</v>
      </c>
      <c r="J32" s="5">
        <v>60</v>
      </c>
      <c r="K32" s="26">
        <v>11</v>
      </c>
      <c r="L32" s="5">
        <v>24</v>
      </c>
      <c r="M32" s="26">
        <v>29</v>
      </c>
      <c r="N32" s="5">
        <v>2</v>
      </c>
      <c r="O32" s="26"/>
      <c r="Q32" s="26">
        <v>11</v>
      </c>
      <c r="R32" s="15">
        <v>24</v>
      </c>
      <c r="S32" s="26">
        <v>3</v>
      </c>
      <c r="T32" s="15">
        <v>60</v>
      </c>
      <c r="U32" s="26">
        <v>4</v>
      </c>
      <c r="V32" s="15">
        <v>50</v>
      </c>
      <c r="W32" s="26">
        <v>21</v>
      </c>
      <c r="X32" s="25">
        <v>10</v>
      </c>
      <c r="Y32" s="26">
        <v>9</v>
      </c>
      <c r="Z32" s="25">
        <v>15</v>
      </c>
      <c r="AC32" s="26">
        <v>11</v>
      </c>
      <c r="AD32" s="25">
        <v>24</v>
      </c>
      <c r="AG32" s="27" t="s">
        <v>250</v>
      </c>
      <c r="AI32" s="26">
        <f>+D32+F32+H32+J32+L32+N32+P32+T32+R32+V32+X32+Z32+AB32+AD32+AF32+AH32</f>
        <v>343</v>
      </c>
      <c r="AJ32" s="26">
        <f>+D32+P32+AB32+AF32</f>
        <v>0</v>
      </c>
      <c r="AK32" s="26">
        <f>+L32+N32+V32+AD32</f>
        <v>100</v>
      </c>
      <c r="AL32" s="26">
        <f>+H32+J32+R32</f>
        <v>129</v>
      </c>
      <c r="AM32" s="26">
        <f>+F32+T32+X32</f>
        <v>99</v>
      </c>
      <c r="AN32" s="29">
        <f>+AH32</f>
        <v>0</v>
      </c>
    </row>
    <row r="33" spans="1:40" ht="15">
      <c r="A33" s="33" t="s">
        <v>431</v>
      </c>
      <c r="B33" s="33" t="s">
        <v>12</v>
      </c>
      <c r="C33" s="26"/>
      <c r="E33" s="26"/>
      <c r="G33" s="26"/>
      <c r="I33" s="26"/>
      <c r="K33" s="26"/>
      <c r="M33" s="31" t="s">
        <v>7</v>
      </c>
      <c r="O33" s="31"/>
      <c r="Q33" s="31"/>
      <c r="S33" s="31"/>
      <c r="U33" s="31"/>
      <c r="W33" s="31"/>
      <c r="Y33" s="31"/>
      <c r="AA33" s="31"/>
      <c r="AC33" s="31"/>
      <c r="AE33" s="31"/>
      <c r="AG33" s="31"/>
      <c r="AI33" s="26">
        <f>+D33+F33+H33+J33+L33+N33+P33+T33+R33+V33+X33+Z33+AB33+AD33+AF33+AH33</f>
        <v>0</v>
      </c>
      <c r="AJ33" s="26">
        <f>+D33+P33+AB33+AF33</f>
        <v>0</v>
      </c>
      <c r="AK33" s="26">
        <f>+L33+N33+V33+AD33</f>
        <v>0</v>
      </c>
      <c r="AL33" s="26">
        <f>+H33+J33+R33</f>
        <v>0</v>
      </c>
      <c r="AM33" s="26">
        <f>+F33+T33+X33</f>
        <v>0</v>
      </c>
      <c r="AN33" s="29">
        <f>+AH33</f>
        <v>0</v>
      </c>
    </row>
    <row r="34" spans="1:40" ht="15">
      <c r="A34" s="23" t="s">
        <v>261</v>
      </c>
      <c r="B34" s="22" t="s">
        <v>1</v>
      </c>
      <c r="C34" s="26"/>
      <c r="E34" s="31">
        <v>59</v>
      </c>
      <c r="G34" s="31">
        <v>52</v>
      </c>
      <c r="I34" s="28">
        <v>16</v>
      </c>
      <c r="J34" s="5">
        <v>15</v>
      </c>
      <c r="K34" s="31">
        <v>36</v>
      </c>
      <c r="M34" s="26">
        <v>13</v>
      </c>
      <c r="N34" s="5">
        <v>20</v>
      </c>
      <c r="O34" s="26"/>
      <c r="Q34" s="27">
        <v>39</v>
      </c>
      <c r="S34" s="27"/>
      <c r="U34" s="26">
        <v>8</v>
      </c>
      <c r="V34" s="15">
        <v>32</v>
      </c>
      <c r="AC34" s="26">
        <v>9</v>
      </c>
      <c r="AD34" s="25">
        <v>29</v>
      </c>
      <c r="AI34" s="26">
        <f>+D34+F34+H34+J34+L34+N34+P34+T34+R34+V34+X34+Z34+AB34+AD34+AF34+AH34</f>
        <v>96</v>
      </c>
      <c r="AJ34" s="26">
        <f>+D34+P34+AB34+AF34</f>
        <v>0</v>
      </c>
      <c r="AK34" s="26">
        <f>+L34+N34+V34+AD34</f>
        <v>81</v>
      </c>
      <c r="AL34" s="26">
        <f>+H34+J34+R34</f>
        <v>15</v>
      </c>
      <c r="AM34" s="26">
        <f>+F34+T34+X34</f>
        <v>0</v>
      </c>
      <c r="AN34" s="29">
        <f>+AH34</f>
        <v>0</v>
      </c>
    </row>
    <row r="35" spans="1:40" ht="15">
      <c r="A35" s="23" t="s">
        <v>446</v>
      </c>
      <c r="B35" s="22" t="s">
        <v>165</v>
      </c>
      <c r="C35" s="26"/>
      <c r="E35" s="26"/>
      <c r="G35" s="26"/>
      <c r="I35" s="26"/>
      <c r="K35" s="26"/>
      <c r="M35" s="26"/>
      <c r="O35" s="26"/>
      <c r="Q35" s="27">
        <v>53</v>
      </c>
      <c r="S35" s="27">
        <v>56</v>
      </c>
      <c r="U35" s="27">
        <v>33</v>
      </c>
      <c r="W35" s="27" t="s">
        <v>333</v>
      </c>
      <c r="Y35" s="27"/>
      <c r="AA35" s="27"/>
      <c r="AC35" s="27">
        <v>47</v>
      </c>
      <c r="AE35" s="27"/>
      <c r="AG35" s="27" t="s">
        <v>19</v>
      </c>
      <c r="AI35" s="26">
        <f>+D35+F35+H35+J35+L35+N35+P35+T35+R35+V35+X35+Z35+AB35+AD35+AF35+AH35</f>
        <v>0</v>
      </c>
      <c r="AJ35" s="26">
        <f>+D35+P35+AB35+AF35</f>
        <v>0</v>
      </c>
      <c r="AK35" s="26">
        <f>+L35+N35+V35+AD35</f>
        <v>0</v>
      </c>
      <c r="AL35" s="26">
        <f>+H35+J35+R35</f>
        <v>0</v>
      </c>
      <c r="AM35" s="26">
        <f>+F35+T35+X35</f>
        <v>0</v>
      </c>
      <c r="AN35" s="29">
        <f>+AH35</f>
        <v>0</v>
      </c>
    </row>
    <row r="36" spans="1:40" ht="15">
      <c r="A36" s="33" t="s">
        <v>196</v>
      </c>
      <c r="B36" s="22" t="s">
        <v>10</v>
      </c>
      <c r="C36" s="26">
        <v>4</v>
      </c>
      <c r="D36" s="5">
        <v>50</v>
      </c>
      <c r="E36" s="26"/>
      <c r="G36" s="26"/>
      <c r="I36" s="26"/>
      <c r="K36" s="26"/>
      <c r="M36" s="26"/>
      <c r="O36" s="26" t="s">
        <v>19</v>
      </c>
      <c r="Q36" s="26"/>
      <c r="S36" s="26"/>
      <c r="U36" s="26"/>
      <c r="AA36" s="26">
        <v>5</v>
      </c>
      <c r="AB36" s="25">
        <v>45</v>
      </c>
      <c r="AE36" s="27" t="s">
        <v>7</v>
      </c>
      <c r="AG36" s="27"/>
      <c r="AI36" s="26">
        <f>+D36+F36+H36+J36+L36+N36+P36+T36+R36+V36+X36+Z36+AB36+AD36+AF36+AH36</f>
        <v>95</v>
      </c>
      <c r="AJ36" s="26">
        <f>+D36+P36+AB36+AF36</f>
        <v>95</v>
      </c>
      <c r="AK36" s="26">
        <f>+L36+N36+V36+AD36</f>
        <v>0</v>
      </c>
      <c r="AL36" s="26">
        <f>+H36+J36+R36</f>
        <v>0</v>
      </c>
      <c r="AM36" s="26">
        <f>+F36+T36+X36</f>
        <v>0</v>
      </c>
      <c r="AN36" s="29">
        <f>+AH36</f>
        <v>0</v>
      </c>
    </row>
    <row r="37" spans="1:40" ht="15">
      <c r="A37" s="32" t="s">
        <v>211</v>
      </c>
      <c r="B37" s="22" t="s">
        <v>5</v>
      </c>
      <c r="C37" s="31">
        <v>41</v>
      </c>
      <c r="E37" s="26"/>
      <c r="G37" s="26"/>
      <c r="I37" s="26"/>
      <c r="K37" s="26"/>
      <c r="M37" s="26"/>
      <c r="O37" s="27" t="s">
        <v>7</v>
      </c>
      <c r="Q37" s="27"/>
      <c r="S37" s="27"/>
      <c r="U37" s="27"/>
      <c r="W37" s="27"/>
      <c r="Y37" s="27"/>
      <c r="AA37" s="27"/>
      <c r="AC37" s="27"/>
      <c r="AE37" s="27"/>
      <c r="AG37" s="27"/>
      <c r="AI37" s="26">
        <f>+D37+F37+H37+J37+L37+N37+P37+T37+R37+V37+X37+Z37+AB37+AD37+AF37+AH37</f>
        <v>0</v>
      </c>
      <c r="AJ37" s="26">
        <f>+D37+P37+AB37+AF37</f>
        <v>0</v>
      </c>
      <c r="AK37" s="26">
        <f>+L37+N37+V37+AD37</f>
        <v>0</v>
      </c>
      <c r="AL37" s="26">
        <f>+H37+J37+R37</f>
        <v>0</v>
      </c>
      <c r="AM37" s="26">
        <f>+F37+T37+X37</f>
        <v>0</v>
      </c>
      <c r="AN37" s="29">
        <f>+AH37</f>
        <v>0</v>
      </c>
    </row>
    <row r="38" spans="1:40" ht="15">
      <c r="A38" s="23" t="s">
        <v>262</v>
      </c>
      <c r="B38" s="22" t="s">
        <v>9</v>
      </c>
      <c r="C38" s="24"/>
      <c r="E38" s="31">
        <v>31</v>
      </c>
      <c r="G38" s="28">
        <v>17</v>
      </c>
      <c r="H38" s="5">
        <v>14</v>
      </c>
      <c r="I38" s="28">
        <v>8</v>
      </c>
      <c r="J38" s="5">
        <v>32</v>
      </c>
      <c r="K38" s="31">
        <v>33</v>
      </c>
      <c r="M38" s="26">
        <v>24</v>
      </c>
      <c r="N38" s="5">
        <v>7</v>
      </c>
      <c r="O38" s="26"/>
      <c r="Q38" s="27" t="s">
        <v>333</v>
      </c>
      <c r="S38" s="26">
        <v>10</v>
      </c>
      <c r="T38" s="15">
        <v>26</v>
      </c>
      <c r="U38" s="27" t="s">
        <v>7</v>
      </c>
      <c r="W38" s="27" t="s">
        <v>333</v>
      </c>
      <c r="Y38" s="27"/>
      <c r="AA38" s="27"/>
      <c r="AC38" s="27" t="s">
        <v>354</v>
      </c>
      <c r="AE38" s="27"/>
      <c r="AG38" s="27"/>
      <c r="AI38" s="26">
        <f>+D38+F38+H38+J38+L38+N38+P38+T38+R38+V38+X38+Z38+AB38+AD38+AF38+AH38</f>
        <v>79</v>
      </c>
      <c r="AJ38" s="26">
        <f>+D38+P38+AB38+AF38</f>
        <v>0</v>
      </c>
      <c r="AK38" s="26">
        <f>+L38+N38+V38+AD38</f>
        <v>7</v>
      </c>
      <c r="AL38" s="26">
        <f>+H38+J38+R38</f>
        <v>46</v>
      </c>
      <c r="AM38" s="26">
        <f>+F38+T38+X38</f>
        <v>26</v>
      </c>
      <c r="AN38" s="29">
        <f>+AH38</f>
        <v>0</v>
      </c>
    </row>
    <row r="39" spans="1:40" ht="15">
      <c r="A39" s="33" t="s">
        <v>226</v>
      </c>
      <c r="B39" s="22" t="s">
        <v>13</v>
      </c>
      <c r="C39" s="26">
        <v>14</v>
      </c>
      <c r="D39" s="5">
        <v>18</v>
      </c>
      <c r="E39" s="26"/>
      <c r="G39" s="26"/>
      <c r="I39" s="26"/>
      <c r="K39" s="31">
        <v>41</v>
      </c>
      <c r="M39" s="26">
        <v>17</v>
      </c>
      <c r="N39" s="5">
        <v>14</v>
      </c>
      <c r="O39" s="27">
        <v>35</v>
      </c>
      <c r="Q39" s="27"/>
      <c r="S39" s="27"/>
      <c r="U39" s="26">
        <v>19</v>
      </c>
      <c r="V39" s="15">
        <v>12</v>
      </c>
      <c r="AA39" s="27">
        <v>54</v>
      </c>
      <c r="AC39" s="27">
        <v>37</v>
      </c>
      <c r="AE39" s="27">
        <v>44</v>
      </c>
      <c r="AG39" s="27"/>
      <c r="AI39" s="26">
        <f>+D39+F39+H39+J39+L39+N39+P39+T39+R39+V39+X39+Z39+AB39+AD39+AF39+AH39</f>
        <v>44</v>
      </c>
      <c r="AJ39" s="26">
        <f>+D39+P39+AB39+AF39</f>
        <v>18</v>
      </c>
      <c r="AK39" s="26">
        <f>+L39+N39+V39+AD39</f>
        <v>26</v>
      </c>
      <c r="AL39" s="26">
        <f>+H39+J39+R39</f>
        <v>0</v>
      </c>
      <c r="AM39" s="26">
        <f>+F39+T39+X39</f>
        <v>0</v>
      </c>
      <c r="AN39" s="29">
        <f>+AH39</f>
        <v>0</v>
      </c>
    </row>
    <row r="40" spans="1:40" ht="15">
      <c r="A40" s="33" t="s">
        <v>230</v>
      </c>
      <c r="B40" s="22" t="s">
        <v>14</v>
      </c>
      <c r="C40" s="31">
        <v>48</v>
      </c>
      <c r="E40" s="26"/>
      <c r="G40" s="26"/>
      <c r="I40" s="26"/>
      <c r="K40" s="26"/>
      <c r="M40" s="26"/>
      <c r="O40" s="27" t="s">
        <v>7</v>
      </c>
      <c r="Q40" s="27"/>
      <c r="S40" s="27"/>
      <c r="U40" s="27"/>
      <c r="W40" s="27"/>
      <c r="Y40" s="27"/>
      <c r="AA40" s="27">
        <v>58</v>
      </c>
      <c r="AC40" s="27"/>
      <c r="AE40" s="27"/>
      <c r="AG40" s="27"/>
      <c r="AI40" s="26">
        <f>+D40+F40+H40+J40+L40+N40+P40+T40+R40+V40+X40+Z40+AB40+AD40+AF40+AH40</f>
        <v>0</v>
      </c>
      <c r="AJ40" s="26">
        <f>+D40+P40+AB40+AF40</f>
        <v>0</v>
      </c>
      <c r="AK40" s="26">
        <f>+L40+N40+V40+AD40</f>
        <v>0</v>
      </c>
      <c r="AL40" s="26">
        <f>+H40+J40+R40</f>
        <v>0</v>
      </c>
      <c r="AM40" s="26">
        <f>+F40+T40+X40</f>
        <v>0</v>
      </c>
      <c r="AN40" s="29">
        <f>+AH40</f>
        <v>0</v>
      </c>
    </row>
    <row r="41" spans="1:40" ht="15">
      <c r="A41" s="23" t="s">
        <v>263</v>
      </c>
      <c r="B41" s="22" t="s">
        <v>6</v>
      </c>
      <c r="C41" s="26"/>
      <c r="E41" s="31">
        <v>62</v>
      </c>
      <c r="G41" s="31" t="s">
        <v>333</v>
      </c>
      <c r="I41" s="31">
        <v>44</v>
      </c>
      <c r="K41" s="31"/>
      <c r="M41" s="31"/>
      <c r="O41" s="31"/>
      <c r="Q41" s="27">
        <v>49</v>
      </c>
      <c r="S41" s="27">
        <v>49</v>
      </c>
      <c r="U41" s="27"/>
      <c r="W41" s="27"/>
      <c r="Y41" s="27"/>
      <c r="AA41" s="27"/>
      <c r="AC41" s="27"/>
      <c r="AE41" s="27"/>
      <c r="AG41" s="27"/>
      <c r="AI41" s="26">
        <f>+D41+F41+H41+J41+L41+N41+P41+T41+R41+V41+X41+Z41+AB41+AD41+AF41+AH41</f>
        <v>0</v>
      </c>
      <c r="AJ41" s="26">
        <f>+D41+P41+AB41+AF41</f>
        <v>0</v>
      </c>
      <c r="AK41" s="26">
        <f>+L41+N41+V41+AD41</f>
        <v>0</v>
      </c>
      <c r="AL41" s="26">
        <f>+H41+J41+R41</f>
        <v>0</v>
      </c>
      <c r="AM41" s="26">
        <f>+F41+T41+X41</f>
        <v>0</v>
      </c>
      <c r="AN41" s="29">
        <f>+AH41</f>
        <v>0</v>
      </c>
    </row>
    <row r="42" spans="1:40" ht="15">
      <c r="A42" s="33" t="s">
        <v>203</v>
      </c>
      <c r="B42" s="22" t="s">
        <v>5</v>
      </c>
      <c r="C42" s="31" t="s">
        <v>7</v>
      </c>
      <c r="E42" s="26"/>
      <c r="G42" s="26"/>
      <c r="I42" s="26"/>
      <c r="K42" s="26"/>
      <c r="M42" s="26"/>
      <c r="O42" s="26">
        <v>10</v>
      </c>
      <c r="P42" s="5">
        <v>26</v>
      </c>
      <c r="Q42" s="26"/>
      <c r="S42" s="26"/>
      <c r="U42" s="26"/>
      <c r="AA42" s="27">
        <v>40</v>
      </c>
      <c r="AC42" s="27"/>
      <c r="AE42" s="27" t="s">
        <v>7</v>
      </c>
      <c r="AG42" s="27"/>
      <c r="AI42" s="26">
        <f>+D42+F42+H42+J42+L42+N42+P42+T42+R42+V42+X42+Z42+AB42+AD42+AF42+AH42</f>
        <v>26</v>
      </c>
      <c r="AJ42" s="26">
        <f>+D42+P42+AB42+AF42</f>
        <v>26</v>
      </c>
      <c r="AK42" s="26">
        <f>+L42+N42+V42+AD42</f>
        <v>0</v>
      </c>
      <c r="AL42" s="26">
        <f>+H42+J42+R42</f>
        <v>0</v>
      </c>
      <c r="AM42" s="26">
        <f>+F42+T42+X42</f>
        <v>0</v>
      </c>
      <c r="AN42" s="29">
        <f>+AH42</f>
        <v>0</v>
      </c>
    </row>
    <row r="43" spans="1:40" ht="15">
      <c r="A43" s="32" t="s">
        <v>418</v>
      </c>
      <c r="B43" s="33" t="s">
        <v>398</v>
      </c>
      <c r="C43" s="26"/>
      <c r="E43" s="26"/>
      <c r="G43" s="26"/>
      <c r="I43" s="26"/>
      <c r="K43" s="31">
        <v>61</v>
      </c>
      <c r="M43" s="31"/>
      <c r="O43" s="31"/>
      <c r="Q43" s="31"/>
      <c r="S43" s="31"/>
      <c r="U43" s="31"/>
      <c r="W43" s="31"/>
      <c r="Y43" s="31"/>
      <c r="AA43" s="31"/>
      <c r="AC43" s="31"/>
      <c r="AE43" s="31"/>
      <c r="AG43" s="31"/>
      <c r="AI43" s="26">
        <f>+D43+F43+H43+J43+L43+N43+P43+T43+R43+V43+X43+Z43+AB43+AD43+AF43+AH43</f>
        <v>0</v>
      </c>
      <c r="AJ43" s="26">
        <f>+D43+P43+AB43+AF43</f>
        <v>0</v>
      </c>
      <c r="AK43" s="26">
        <f>+L43+N43+V43+AD43</f>
        <v>0</v>
      </c>
      <c r="AL43" s="26">
        <f>+H43+J43+R43</f>
        <v>0</v>
      </c>
      <c r="AM43" s="26">
        <f>+F43+T43+X43</f>
        <v>0</v>
      </c>
      <c r="AN43" s="29">
        <f>+AH43</f>
        <v>0</v>
      </c>
    </row>
    <row r="44" spans="1:40" ht="15">
      <c r="A44" s="23" t="s">
        <v>412</v>
      </c>
      <c r="B44" s="33" t="s">
        <v>10</v>
      </c>
      <c r="C44" s="26"/>
      <c r="E44" s="26"/>
      <c r="G44" s="26"/>
      <c r="I44" s="26"/>
      <c r="K44" s="26">
        <v>22</v>
      </c>
      <c r="L44" s="5">
        <v>9</v>
      </c>
      <c r="M44" s="26">
        <v>28</v>
      </c>
      <c r="N44" s="5">
        <v>3</v>
      </c>
      <c r="O44" s="26"/>
      <c r="Q44" s="26"/>
      <c r="S44" s="26"/>
      <c r="U44" s="27" t="s">
        <v>7</v>
      </c>
      <c r="W44" s="27"/>
      <c r="Y44" s="27"/>
      <c r="AA44" s="27"/>
      <c r="AC44" s="27">
        <v>38</v>
      </c>
      <c r="AE44" s="27"/>
      <c r="AG44" s="27"/>
      <c r="AI44" s="26">
        <f>+D44+F44+H44+J44+L44+N44+P44+T44+R44+V44+X44+Z44+AB44+AD44+AF44+AH44</f>
        <v>12</v>
      </c>
      <c r="AJ44" s="26">
        <f>+D44+P44+AB44+AF44</f>
        <v>0</v>
      </c>
      <c r="AK44" s="26">
        <f>+L44+N44+V44+AD44</f>
        <v>12</v>
      </c>
      <c r="AL44" s="26">
        <f>+H44+J44+R44</f>
        <v>0</v>
      </c>
      <c r="AM44" s="26">
        <f>+F44+T44+X44</f>
        <v>0</v>
      </c>
      <c r="AN44" s="29">
        <f>+AH44</f>
        <v>0</v>
      </c>
    </row>
    <row r="45" spans="1:40" ht="15">
      <c r="A45" s="23" t="s">
        <v>264</v>
      </c>
      <c r="B45" s="22" t="s">
        <v>3</v>
      </c>
      <c r="C45" s="26"/>
      <c r="E45" s="31" t="s">
        <v>333</v>
      </c>
      <c r="G45" s="31">
        <v>64</v>
      </c>
      <c r="I45" s="31" t="s">
        <v>333</v>
      </c>
      <c r="K45" s="31"/>
      <c r="M45" s="31"/>
      <c r="O45" s="31"/>
      <c r="Q45" s="31"/>
      <c r="S45" s="27" t="s">
        <v>333</v>
      </c>
      <c r="U45" s="27"/>
      <c r="W45" s="27"/>
      <c r="Y45" s="27"/>
      <c r="AA45" s="27"/>
      <c r="AC45" s="27"/>
      <c r="AE45" s="27"/>
      <c r="AG45" s="27"/>
      <c r="AI45" s="26">
        <f>+D45+F45+H45+J45+L45+N45+P45+T45+R45+V45+X45+Z45+AB45+AD45+AF45+AH45</f>
        <v>0</v>
      </c>
      <c r="AJ45" s="26">
        <f>+D45+P45+AB45+AF45</f>
        <v>0</v>
      </c>
      <c r="AK45" s="26">
        <f>+L45+N45+V45+AD45</f>
        <v>0</v>
      </c>
      <c r="AL45" s="26">
        <f>+H45+J45+R45</f>
        <v>0</v>
      </c>
      <c r="AM45" s="26">
        <f>+F45+T45+X45</f>
        <v>0</v>
      </c>
      <c r="AN45" s="29">
        <f>+AH45</f>
        <v>0</v>
      </c>
    </row>
    <row r="46" spans="1:40" ht="15">
      <c r="A46" s="30" t="s">
        <v>453</v>
      </c>
      <c r="B46" s="22" t="s">
        <v>113</v>
      </c>
      <c r="C46" s="26"/>
      <c r="E46" s="26"/>
      <c r="G46" s="26"/>
      <c r="I46" s="26"/>
      <c r="K46" s="26"/>
      <c r="M46" s="26"/>
      <c r="O46" s="26"/>
      <c r="Q46" s="26"/>
      <c r="S46" s="27" t="s">
        <v>333</v>
      </c>
      <c r="U46" s="27"/>
      <c r="W46" s="27"/>
      <c r="Y46" s="27"/>
      <c r="AA46" s="27"/>
      <c r="AC46" s="27"/>
      <c r="AE46" s="27"/>
      <c r="AG46" s="27" t="s">
        <v>19</v>
      </c>
      <c r="AI46" s="26">
        <f>+D46+F46+H46+J46+L46+N46+P46+T46+R46+V46+X46+Z46+AB46+AD46+AF46+AH46</f>
        <v>0</v>
      </c>
      <c r="AJ46" s="26">
        <f>+D46+P46+AB46+AF46</f>
        <v>0</v>
      </c>
      <c r="AK46" s="26">
        <f>+L46+N46+V46+AD46</f>
        <v>0</v>
      </c>
      <c r="AL46" s="26">
        <f>+H46+J46+R46</f>
        <v>0</v>
      </c>
      <c r="AM46" s="26">
        <f>+F46+T46+X46</f>
        <v>0</v>
      </c>
      <c r="AN46" s="29">
        <f>+AH46</f>
        <v>0</v>
      </c>
    </row>
    <row r="47" spans="1:40" ht="15">
      <c r="A47" s="23" t="s">
        <v>546</v>
      </c>
      <c r="B47" s="23" t="s">
        <v>1</v>
      </c>
      <c r="C47" s="26"/>
      <c r="E47" s="26"/>
      <c r="G47" s="26"/>
      <c r="I47" s="26"/>
      <c r="K47" s="26"/>
      <c r="M47" s="26"/>
      <c r="O47" s="26"/>
      <c r="Q47" s="26"/>
      <c r="S47" s="26"/>
      <c r="U47" s="26"/>
      <c r="AC47" s="27">
        <v>31</v>
      </c>
      <c r="AE47" s="27"/>
      <c r="AG47" s="27"/>
      <c r="AI47" s="26">
        <f>+D47+F47+H47+J47+L47+N47+P47+T47+R47+V47+X47+Z47+AB47+AD47+AF47+AH47</f>
        <v>0</v>
      </c>
      <c r="AJ47" s="26">
        <f>+D47+P47+AB47+AF47</f>
        <v>0</v>
      </c>
      <c r="AK47" s="26">
        <f>+L47+N47+V47+AD47</f>
        <v>0</v>
      </c>
      <c r="AL47" s="26">
        <f>+H47+J47+R47</f>
        <v>0</v>
      </c>
      <c r="AM47" s="26">
        <f>+F47+T47+X47</f>
        <v>0</v>
      </c>
      <c r="AN47" s="29">
        <f>+AH47</f>
        <v>0</v>
      </c>
    </row>
    <row r="48" spans="1:40" ht="15">
      <c r="A48" s="23" t="s">
        <v>406</v>
      </c>
      <c r="B48" s="33" t="s">
        <v>1</v>
      </c>
      <c r="C48" s="26"/>
      <c r="E48" s="26"/>
      <c r="G48" s="26"/>
      <c r="I48" s="26"/>
      <c r="K48" s="26">
        <v>8</v>
      </c>
      <c r="L48" s="5">
        <v>32</v>
      </c>
      <c r="M48" s="26">
        <v>11</v>
      </c>
      <c r="N48" s="5">
        <v>24</v>
      </c>
      <c r="O48" s="26"/>
      <c r="Q48" s="26"/>
      <c r="S48" s="26"/>
      <c r="U48" s="26">
        <v>3</v>
      </c>
      <c r="V48" s="15">
        <v>60</v>
      </c>
      <c r="AC48" s="26">
        <v>3</v>
      </c>
      <c r="AD48" s="25">
        <v>60</v>
      </c>
      <c r="AI48" s="26">
        <f>+D48+F48+H48+J48+L48+N48+P48+T48+R48+V48+X48+Z48+AB48+AD48+AF48+AH48</f>
        <v>176</v>
      </c>
      <c r="AJ48" s="26">
        <f>+D48+P48+AB48+AF48</f>
        <v>0</v>
      </c>
      <c r="AK48" s="26">
        <f>+L48+N48+V48+AD48</f>
        <v>176</v>
      </c>
      <c r="AL48" s="26">
        <f>+H48+J48+R48</f>
        <v>0</v>
      </c>
      <c r="AM48" s="26">
        <f>+F48+T48+X48</f>
        <v>0</v>
      </c>
      <c r="AN48" s="29">
        <f>+AH48</f>
        <v>0</v>
      </c>
    </row>
    <row r="49" spans="1:40" ht="15">
      <c r="A49" s="23" t="s">
        <v>265</v>
      </c>
      <c r="B49" s="22" t="s">
        <v>1</v>
      </c>
      <c r="C49" s="26"/>
      <c r="E49" s="31">
        <v>38</v>
      </c>
      <c r="G49" s="26"/>
      <c r="I49" s="26"/>
      <c r="K49" s="26"/>
      <c r="M49" s="26"/>
      <c r="O49" s="26"/>
      <c r="Q49" s="26"/>
      <c r="S49" s="26">
        <v>6</v>
      </c>
      <c r="T49" s="15">
        <v>40</v>
      </c>
      <c r="U49" s="26"/>
      <c r="W49" s="27">
        <v>35</v>
      </c>
      <c r="Y49" s="27"/>
      <c r="AA49" s="27"/>
      <c r="AC49" s="27"/>
      <c r="AE49" s="27"/>
      <c r="AG49" s="58" t="s">
        <v>470</v>
      </c>
      <c r="AI49" s="26">
        <f>+D49+F49+H49+J49+L49+N49+P49+T49+R49+V49+X49+Z49+AB49+AD49+AF49+AH49</f>
        <v>40</v>
      </c>
      <c r="AJ49" s="26">
        <f>+D49+P49+AB49+AF49</f>
        <v>0</v>
      </c>
      <c r="AK49" s="26">
        <f>+L49+N49+V49+AD49</f>
        <v>0</v>
      </c>
      <c r="AL49" s="26">
        <f>+H49+J49+R49</f>
        <v>0</v>
      </c>
      <c r="AM49" s="26">
        <f>+F49+T49+X49</f>
        <v>40</v>
      </c>
      <c r="AN49" s="29">
        <f>+AH49</f>
        <v>0</v>
      </c>
    </row>
    <row r="50" spans="1:40" ht="15">
      <c r="A50" s="23" t="s">
        <v>266</v>
      </c>
      <c r="B50" s="22" t="s">
        <v>8</v>
      </c>
      <c r="C50" s="24"/>
      <c r="E50" s="26">
        <v>18</v>
      </c>
      <c r="F50" s="5">
        <v>13</v>
      </c>
      <c r="G50" s="26"/>
      <c r="I50" s="26"/>
      <c r="K50" s="26"/>
      <c r="M50" s="26"/>
      <c r="O50" s="26"/>
      <c r="Q50" s="26"/>
      <c r="S50" s="26"/>
      <c r="U50" s="26"/>
      <c r="AC50" s="27" t="s">
        <v>7</v>
      </c>
      <c r="AE50" s="27"/>
      <c r="AG50" s="28">
        <v>12</v>
      </c>
      <c r="AH50" s="25">
        <v>22</v>
      </c>
      <c r="AI50" s="26">
        <f>+D50+F50+H50+J50+L50+N50+P50+T50+R50+V50+X50+Z50+AB50+AD50+AF50+AH50</f>
        <v>35</v>
      </c>
      <c r="AJ50" s="26">
        <f>+D50+P50+AB50+AF50</f>
        <v>0</v>
      </c>
      <c r="AK50" s="26">
        <f>+L50+N50+V50+AD50</f>
        <v>0</v>
      </c>
      <c r="AL50" s="26">
        <f>+H50+J50+R50</f>
        <v>0</v>
      </c>
      <c r="AM50" s="26">
        <f>+F50+T50+X50</f>
        <v>13</v>
      </c>
      <c r="AN50" s="29">
        <f>+AH50</f>
        <v>22</v>
      </c>
    </row>
    <row r="51" spans="1:40" ht="15">
      <c r="A51" s="23" t="s">
        <v>267</v>
      </c>
      <c r="B51" s="22" t="s">
        <v>10</v>
      </c>
      <c r="C51" s="26"/>
      <c r="E51" s="26">
        <v>16</v>
      </c>
      <c r="F51" s="5">
        <v>15</v>
      </c>
      <c r="G51" s="28">
        <v>19</v>
      </c>
      <c r="H51" s="5">
        <v>12</v>
      </c>
      <c r="I51" s="28">
        <v>6</v>
      </c>
      <c r="J51" s="5">
        <v>40</v>
      </c>
      <c r="K51" s="31" t="s">
        <v>7</v>
      </c>
      <c r="M51" s="31"/>
      <c r="O51" s="31"/>
      <c r="Q51" s="26">
        <v>14</v>
      </c>
      <c r="R51" s="15">
        <v>18</v>
      </c>
      <c r="S51" s="26">
        <v>15</v>
      </c>
      <c r="T51" s="15">
        <v>16</v>
      </c>
      <c r="U51" s="27" t="s">
        <v>354</v>
      </c>
      <c r="W51" s="26">
        <v>14</v>
      </c>
      <c r="X51" s="25">
        <v>18</v>
      </c>
      <c r="Y51" s="26">
        <v>9</v>
      </c>
      <c r="Z51" s="25">
        <v>15</v>
      </c>
      <c r="AC51" s="27">
        <v>49</v>
      </c>
      <c r="AE51" s="27"/>
      <c r="AG51" s="28">
        <v>11</v>
      </c>
      <c r="AH51" s="25">
        <v>24</v>
      </c>
      <c r="AI51" s="26">
        <f>+D51+F51+H51+J51+L51+N51+P51+T51+R51+V51+X51+Z51+AB51+AD51+AF51+AH51</f>
        <v>158</v>
      </c>
      <c r="AJ51" s="26">
        <f>+D51+P51+AB51+AF51</f>
        <v>0</v>
      </c>
      <c r="AK51" s="26">
        <f>+L51+N51+V51+AD51</f>
        <v>0</v>
      </c>
      <c r="AL51" s="26">
        <f>+H51+J51+R51</f>
        <v>70</v>
      </c>
      <c r="AM51" s="26">
        <f>+F51+T51+X51</f>
        <v>49</v>
      </c>
      <c r="AN51" s="29">
        <f>+AH51</f>
        <v>24</v>
      </c>
    </row>
    <row r="52" spans="1:40" ht="15">
      <c r="A52" s="23" t="s">
        <v>268</v>
      </c>
      <c r="B52" s="22" t="s">
        <v>11</v>
      </c>
      <c r="C52" s="26"/>
      <c r="E52" s="31" t="s">
        <v>333</v>
      </c>
      <c r="G52" s="31">
        <v>49</v>
      </c>
      <c r="I52" s="31">
        <v>40</v>
      </c>
      <c r="K52" s="31"/>
      <c r="M52" s="31"/>
      <c r="O52" s="31"/>
      <c r="Q52" s="27">
        <v>44</v>
      </c>
      <c r="S52" s="27">
        <v>51</v>
      </c>
      <c r="U52" s="27"/>
      <c r="W52" s="27"/>
      <c r="Y52" s="27"/>
      <c r="AA52" s="27"/>
      <c r="AC52" s="27"/>
      <c r="AE52" s="27"/>
      <c r="AG52" s="27"/>
      <c r="AI52" s="26">
        <f>+D52+F52+H52+J52+L52+N52+P52+T52+R52+V52+X52+Z52+AB52+AD52+AF52+AH52</f>
        <v>0</v>
      </c>
      <c r="AJ52" s="26">
        <f>+D52+P52+AB52+AF52</f>
        <v>0</v>
      </c>
      <c r="AK52" s="26">
        <f>+L52+N52+V52+AD52</f>
        <v>0</v>
      </c>
      <c r="AL52" s="26">
        <f>+H52+J52+R52</f>
        <v>0</v>
      </c>
      <c r="AM52" s="26">
        <f>+F52+T52+X52</f>
        <v>0</v>
      </c>
      <c r="AN52" s="29">
        <f>+AH52</f>
        <v>0</v>
      </c>
    </row>
    <row r="53" spans="1:40" ht="15">
      <c r="A53" s="33" t="s">
        <v>359</v>
      </c>
      <c r="B53" s="33" t="s">
        <v>11</v>
      </c>
      <c r="C53" s="26"/>
      <c r="E53" s="26"/>
      <c r="G53" s="26"/>
      <c r="I53" s="31">
        <v>49</v>
      </c>
      <c r="K53" s="31">
        <v>34</v>
      </c>
      <c r="M53" s="31">
        <v>44</v>
      </c>
      <c r="O53" s="31"/>
      <c r="Q53" s="31"/>
      <c r="S53" s="31"/>
      <c r="U53" s="27">
        <v>39</v>
      </c>
      <c r="W53" s="27"/>
      <c r="Y53" s="27"/>
      <c r="AA53" s="27"/>
      <c r="AC53" s="27">
        <v>40</v>
      </c>
      <c r="AE53" s="27"/>
      <c r="AG53" s="27"/>
      <c r="AI53" s="26">
        <f>+D53+F53+H53+J53+L53+N53+P53+T53+R53+V53+X53+Z53+AB53+AD53+AF53+AH53</f>
        <v>0</v>
      </c>
      <c r="AJ53" s="26">
        <f>+D53+P53+AB53+AF53</f>
        <v>0</v>
      </c>
      <c r="AK53" s="26">
        <f>+L53+N53+V53+AD53</f>
        <v>0</v>
      </c>
      <c r="AL53" s="26">
        <f>+H53+J53+R53</f>
        <v>0</v>
      </c>
      <c r="AM53" s="26">
        <f>+F53+T53+X53</f>
        <v>0</v>
      </c>
      <c r="AN53" s="29">
        <f>+AH53</f>
        <v>0</v>
      </c>
    </row>
    <row r="54" spans="1:40" ht="15">
      <c r="A54" s="32" t="s">
        <v>352</v>
      </c>
      <c r="B54" s="22" t="s">
        <v>11</v>
      </c>
      <c r="C54" s="26"/>
      <c r="E54" s="26"/>
      <c r="G54" s="31">
        <v>63</v>
      </c>
      <c r="I54" s="31" t="s">
        <v>333</v>
      </c>
      <c r="K54" s="31"/>
      <c r="M54" s="31"/>
      <c r="O54" s="31"/>
      <c r="Q54" s="27">
        <v>44</v>
      </c>
      <c r="S54" s="27"/>
      <c r="U54" s="27"/>
      <c r="W54" s="27"/>
      <c r="Y54" s="27"/>
      <c r="AA54" s="27"/>
      <c r="AC54" s="27"/>
      <c r="AE54" s="27"/>
      <c r="AG54" s="27"/>
      <c r="AI54" s="26">
        <f>+D54+F54+H54+J54+L54+N54+P54+T54+R54+V54+X54+Z54+AB54+AD54+AF54+AH54</f>
        <v>0</v>
      </c>
      <c r="AJ54" s="26">
        <f>+D54+P54+AB54+AF54</f>
        <v>0</v>
      </c>
      <c r="AK54" s="26">
        <f>+L54+N54+V54+AD54</f>
        <v>0</v>
      </c>
      <c r="AL54" s="26">
        <f>+H54+J54+R54</f>
        <v>0</v>
      </c>
      <c r="AM54" s="26">
        <f>+F54+T54+X54</f>
        <v>0</v>
      </c>
      <c r="AN54" s="29">
        <f>+AH54</f>
        <v>0</v>
      </c>
    </row>
    <row r="55" spans="1:40" ht="15">
      <c r="A55" s="23" t="s">
        <v>269</v>
      </c>
      <c r="B55" s="22" t="s">
        <v>5</v>
      </c>
      <c r="C55" s="26"/>
      <c r="E55" s="31">
        <v>56</v>
      </c>
      <c r="G55" s="26"/>
      <c r="I55" s="26"/>
      <c r="K55" s="26"/>
      <c r="M55" s="26"/>
      <c r="O55" s="26"/>
      <c r="Q55" s="26"/>
      <c r="S55" s="27">
        <v>43</v>
      </c>
      <c r="U55" s="27"/>
      <c r="W55" s="27"/>
      <c r="Y55" s="27"/>
      <c r="AA55" s="27"/>
      <c r="AC55" s="27"/>
      <c r="AE55" s="27"/>
      <c r="AG55" s="27"/>
      <c r="AI55" s="26">
        <f>+D55+F55+H55+J55+L55+N55+P55+T55+R55+V55+X55+Z55+AB55+AD55+AF55+AH55</f>
        <v>0</v>
      </c>
      <c r="AJ55" s="26">
        <f>+D55+P55+AB55+AF55</f>
        <v>0</v>
      </c>
      <c r="AK55" s="26">
        <f>+L55+N55+V55+AD55</f>
        <v>0</v>
      </c>
      <c r="AL55" s="26">
        <f>+H55+J55+R55</f>
        <v>0</v>
      </c>
      <c r="AM55" s="26">
        <f>+F55+T55+X55</f>
        <v>0</v>
      </c>
      <c r="AN55" s="29">
        <f>+AH55</f>
        <v>0</v>
      </c>
    </row>
    <row r="56" spans="1:40" ht="15">
      <c r="A56" s="23" t="s">
        <v>455</v>
      </c>
      <c r="B56" s="33" t="s">
        <v>8</v>
      </c>
      <c r="C56" s="26"/>
      <c r="E56" s="26"/>
      <c r="G56" s="26"/>
      <c r="I56" s="26"/>
      <c r="K56" s="26"/>
      <c r="M56" s="26"/>
      <c r="O56" s="26"/>
      <c r="Q56" s="26"/>
      <c r="S56" s="27">
        <v>41</v>
      </c>
      <c r="U56" s="27"/>
      <c r="W56" s="27">
        <v>33</v>
      </c>
      <c r="Y56" s="27"/>
      <c r="AA56" s="27"/>
      <c r="AC56" s="27"/>
      <c r="AE56" s="27"/>
      <c r="AG56" s="27"/>
      <c r="AI56" s="26">
        <f>+D56+F56+H56+J56+L56+N56+P56+T56+R56+V56+X56+Z56+AB56+AD56+AF56+AH56</f>
        <v>0</v>
      </c>
      <c r="AJ56" s="26">
        <f>+D56+P56+AB56+AF56</f>
        <v>0</v>
      </c>
      <c r="AK56" s="26">
        <f>+L56+N56+V56+AD56</f>
        <v>0</v>
      </c>
      <c r="AL56" s="26">
        <f>+H56+J56+R56</f>
        <v>0</v>
      </c>
      <c r="AM56" s="26">
        <f>+F56+T56+X56</f>
        <v>0</v>
      </c>
      <c r="AN56" s="29">
        <f>+AH56</f>
        <v>0</v>
      </c>
    </row>
    <row r="57" spans="1:40" ht="15">
      <c r="A57" s="33" t="s">
        <v>428</v>
      </c>
      <c r="B57" s="33" t="s">
        <v>1</v>
      </c>
      <c r="C57" s="26"/>
      <c r="E57" s="26"/>
      <c r="G57" s="26"/>
      <c r="I57" s="26"/>
      <c r="K57" s="26"/>
      <c r="M57" s="31">
        <v>38</v>
      </c>
      <c r="O57" s="31"/>
      <c r="Q57" s="31"/>
      <c r="S57" s="31"/>
      <c r="U57" s="26">
        <v>12</v>
      </c>
      <c r="V57" s="15">
        <v>22</v>
      </c>
      <c r="AC57" s="27">
        <v>44</v>
      </c>
      <c r="AE57" s="27"/>
      <c r="AG57" s="27"/>
      <c r="AI57" s="26">
        <f>+D57+F57+H57+J57+L57+N57+P57+T57+R57+V57+X57+Z57+AB57+AD57+AF57+AH57</f>
        <v>22</v>
      </c>
      <c r="AJ57" s="26">
        <f>+D57+P57+AB57+AF57</f>
        <v>0</v>
      </c>
      <c r="AK57" s="26">
        <f>+L57+N57+V57+AD57</f>
        <v>22</v>
      </c>
      <c r="AL57" s="26">
        <f>+H57+J57+R57</f>
        <v>0</v>
      </c>
      <c r="AM57" s="26">
        <f>+F57+T57+X57</f>
        <v>0</v>
      </c>
      <c r="AN57" s="29">
        <f>+AH57</f>
        <v>0</v>
      </c>
    </row>
    <row r="58" spans="1:40" ht="15">
      <c r="A58" s="33" t="s">
        <v>426</v>
      </c>
      <c r="B58" s="33" t="s">
        <v>9</v>
      </c>
      <c r="C58" s="26"/>
      <c r="E58" s="26"/>
      <c r="G58" s="26"/>
      <c r="I58" s="26"/>
      <c r="K58" s="26"/>
      <c r="M58" s="31">
        <v>45</v>
      </c>
      <c r="O58" s="31"/>
      <c r="Q58" s="31"/>
      <c r="S58" s="31"/>
      <c r="U58" s="27">
        <v>54</v>
      </c>
      <c r="W58" s="27"/>
      <c r="Y58" s="27"/>
      <c r="AA58" s="27"/>
      <c r="AC58" s="27"/>
      <c r="AE58" s="27"/>
      <c r="AG58" s="27"/>
      <c r="AI58" s="26">
        <f>+D58+F58+H58+J58+L58+N58+P58+T58+R58+V58+X58+Z58+AB58+AD58+AF58+AH58</f>
        <v>0</v>
      </c>
      <c r="AJ58" s="26">
        <f>+D58+P58+AB58+AF58</f>
        <v>0</v>
      </c>
      <c r="AK58" s="26">
        <f>+L58+N58+V58+AD58</f>
        <v>0</v>
      </c>
      <c r="AL58" s="26">
        <f>+H58+J58+R58</f>
        <v>0</v>
      </c>
      <c r="AM58" s="26">
        <f>+F58+T58+X58</f>
        <v>0</v>
      </c>
      <c r="AN58" s="29">
        <f>+AH58</f>
        <v>0</v>
      </c>
    </row>
    <row r="59" spans="1:40" ht="15">
      <c r="A59" s="23" t="s">
        <v>270</v>
      </c>
      <c r="B59" s="22" t="s">
        <v>11</v>
      </c>
      <c r="C59" s="26"/>
      <c r="E59" s="31">
        <v>36</v>
      </c>
      <c r="G59" s="28">
        <v>20</v>
      </c>
      <c r="H59" s="5">
        <v>11</v>
      </c>
      <c r="I59" s="31">
        <v>31</v>
      </c>
      <c r="K59" s="31"/>
      <c r="M59" s="31"/>
      <c r="O59" s="31"/>
      <c r="Q59" s="27">
        <v>47</v>
      </c>
      <c r="S59" s="27">
        <v>33</v>
      </c>
      <c r="U59" s="27"/>
      <c r="W59" s="26">
        <v>20</v>
      </c>
      <c r="X59" s="25">
        <v>11</v>
      </c>
      <c r="AI59" s="26">
        <f>+D59+F59+H59+J59+L59+N59+P59+T59+R59+V59+X59+Z59+AB59+AD59+AF59+AH59</f>
        <v>22</v>
      </c>
      <c r="AJ59" s="26">
        <f>+D59+P59+AB59+AF59</f>
        <v>0</v>
      </c>
      <c r="AK59" s="26">
        <f>+L59+N59+V59+AD59</f>
        <v>0</v>
      </c>
      <c r="AL59" s="26">
        <f>+H59+J59+R59</f>
        <v>11</v>
      </c>
      <c r="AM59" s="26">
        <f>+F59+T59+X59</f>
        <v>11</v>
      </c>
      <c r="AN59" s="29">
        <f>+AH59</f>
        <v>0</v>
      </c>
    </row>
    <row r="60" spans="1:40" ht="15">
      <c r="A60" s="33" t="s">
        <v>244</v>
      </c>
      <c r="B60" s="22" t="s">
        <v>168</v>
      </c>
      <c r="C60" s="31">
        <v>43</v>
      </c>
      <c r="E60" s="26"/>
      <c r="G60" s="27"/>
      <c r="I60" s="27"/>
      <c r="K60" s="27"/>
      <c r="M60" s="27"/>
      <c r="O60" s="27"/>
      <c r="Q60" s="27"/>
      <c r="S60" s="27"/>
      <c r="U60" s="27"/>
      <c r="W60" s="27"/>
      <c r="Y60" s="27"/>
      <c r="AA60" s="27">
        <v>60</v>
      </c>
      <c r="AC60" s="27"/>
      <c r="AE60" s="27"/>
      <c r="AG60" s="27"/>
      <c r="AI60" s="26">
        <f>+D60+F60+H60+J60+L60+N60+P60+T60+R60+V60+X60+Z60+AB60+AD60+AF60+AH60</f>
        <v>0</v>
      </c>
      <c r="AJ60" s="26">
        <f>+D60+P60+AB60+AF60</f>
        <v>0</v>
      </c>
      <c r="AK60" s="26">
        <f>+L60+N60+V60+AD60</f>
        <v>0</v>
      </c>
      <c r="AL60" s="26">
        <f>+H60+J60+R60</f>
        <v>0</v>
      </c>
      <c r="AM60" s="26">
        <f>+F60+T60+X60</f>
        <v>0</v>
      </c>
      <c r="AN60" s="29">
        <f>+AH60</f>
        <v>0</v>
      </c>
    </row>
    <row r="61" spans="1:40" ht="15">
      <c r="A61" s="33" t="s">
        <v>192</v>
      </c>
      <c r="B61" s="22" t="s">
        <v>8</v>
      </c>
      <c r="C61" s="26">
        <v>9</v>
      </c>
      <c r="D61" s="5">
        <v>29</v>
      </c>
      <c r="E61" s="26"/>
      <c r="G61" s="26"/>
      <c r="I61" s="26"/>
      <c r="K61" s="26"/>
      <c r="M61" s="26"/>
      <c r="O61" s="26">
        <v>11</v>
      </c>
      <c r="P61" s="5">
        <v>24</v>
      </c>
      <c r="Q61" s="26"/>
      <c r="S61" s="26"/>
      <c r="U61" s="26"/>
      <c r="AA61" s="26">
        <v>19</v>
      </c>
      <c r="AB61" s="25">
        <v>12</v>
      </c>
      <c r="AE61" s="26" t="s">
        <v>564</v>
      </c>
      <c r="AI61" s="26">
        <f>+D61+F61+H61+J61+L61+N61+P61+T61+R61+V61+X61+Z61+AB61+AD61+AF61+AH61</f>
        <v>65</v>
      </c>
      <c r="AJ61" s="26">
        <f>+D61+P61+AB61+AF61</f>
        <v>65</v>
      </c>
      <c r="AK61" s="26">
        <f>+L61+N61+V61+AD61</f>
        <v>0</v>
      </c>
      <c r="AL61" s="26">
        <f>+H61+J61+R61</f>
        <v>0</v>
      </c>
      <c r="AM61" s="26">
        <f>+F61+T61+X61</f>
        <v>0</v>
      </c>
      <c r="AN61" s="29">
        <f>+AH61</f>
        <v>0</v>
      </c>
    </row>
    <row r="62" spans="1:40" ht="15">
      <c r="A62" s="23" t="s">
        <v>271</v>
      </c>
      <c r="B62" s="22" t="s">
        <v>8</v>
      </c>
      <c r="C62" s="24"/>
      <c r="E62" s="26">
        <v>20</v>
      </c>
      <c r="F62" s="5">
        <v>11</v>
      </c>
      <c r="G62" s="31">
        <v>31</v>
      </c>
      <c r="I62" s="31">
        <v>41</v>
      </c>
      <c r="K62" s="31">
        <v>50</v>
      </c>
      <c r="M62" s="31"/>
      <c r="O62" s="31"/>
      <c r="Q62" s="26">
        <v>28</v>
      </c>
      <c r="R62" s="15">
        <v>3</v>
      </c>
      <c r="S62" s="27" t="s">
        <v>333</v>
      </c>
      <c r="U62" s="27"/>
      <c r="W62" s="26">
        <v>16</v>
      </c>
      <c r="X62" s="25">
        <v>15</v>
      </c>
      <c r="AG62" s="28" t="s">
        <v>19</v>
      </c>
      <c r="AI62" s="26">
        <f>+D62+F62+H62+J62+L62+N62+P62+T62+R62+V62+X62+Z62+AB62+AD62+AF62+AH62</f>
        <v>29</v>
      </c>
      <c r="AJ62" s="26">
        <f>+D62+P62+AB62+AF62</f>
        <v>0</v>
      </c>
      <c r="AK62" s="26">
        <f>+L62+N62+V62+AD62</f>
        <v>0</v>
      </c>
      <c r="AL62" s="26">
        <f>+H62+J62+R62</f>
        <v>3</v>
      </c>
      <c r="AM62" s="26">
        <f>+F62+T62+X62</f>
        <v>26</v>
      </c>
      <c r="AN62" s="29">
        <f>+AH62</f>
        <v>0</v>
      </c>
    </row>
    <row r="63" spans="1:40" ht="15">
      <c r="A63" s="33" t="s">
        <v>345</v>
      </c>
      <c r="B63" s="22" t="s">
        <v>14</v>
      </c>
      <c r="C63" s="26"/>
      <c r="E63" s="26"/>
      <c r="G63" s="28">
        <v>30</v>
      </c>
      <c r="H63" s="5">
        <v>1</v>
      </c>
      <c r="I63" s="31" t="s">
        <v>333</v>
      </c>
      <c r="K63" s="31">
        <v>43</v>
      </c>
      <c r="M63" s="31" t="s">
        <v>7</v>
      </c>
      <c r="O63" s="31"/>
      <c r="Q63" s="27" t="s">
        <v>333</v>
      </c>
      <c r="S63" s="27"/>
      <c r="U63" s="27" t="s">
        <v>7</v>
      </c>
      <c r="W63" s="27"/>
      <c r="Y63" s="27"/>
      <c r="AA63" s="27"/>
      <c r="AC63" s="27">
        <v>46</v>
      </c>
      <c r="AE63" s="27"/>
      <c r="AG63" s="27"/>
      <c r="AI63" s="26">
        <f>+D63+F63+H63+J63+L63+N63+P63+T63+R63+V63+X63+Z63+AB63+AD63+AF63+AH63</f>
        <v>1</v>
      </c>
      <c r="AJ63" s="26">
        <f>+D63+P63+AB63+AF63</f>
        <v>0</v>
      </c>
      <c r="AK63" s="26">
        <f>+L63+N63+V63+AD63</f>
        <v>0</v>
      </c>
      <c r="AL63" s="26">
        <f>+H63+J63+R63</f>
        <v>1</v>
      </c>
      <c r="AM63" s="26">
        <f>+F63+T63+X63</f>
        <v>0</v>
      </c>
      <c r="AN63" s="29">
        <f>+AH63</f>
        <v>0</v>
      </c>
    </row>
    <row r="64" spans="1:40" ht="15">
      <c r="A64" s="33" t="s">
        <v>348</v>
      </c>
      <c r="B64" s="22" t="s">
        <v>5</v>
      </c>
      <c r="C64" s="26"/>
      <c r="E64" s="26"/>
      <c r="G64" s="31">
        <v>32</v>
      </c>
      <c r="I64" s="28">
        <v>10</v>
      </c>
      <c r="J64" s="5">
        <v>26</v>
      </c>
      <c r="K64" s="26">
        <v>25</v>
      </c>
      <c r="L64" s="5">
        <v>6</v>
      </c>
      <c r="M64" s="31">
        <v>31</v>
      </c>
      <c r="O64" s="31"/>
      <c r="Q64" s="26">
        <v>26</v>
      </c>
      <c r="R64" s="15">
        <v>5</v>
      </c>
      <c r="S64" s="26"/>
      <c r="U64" s="26">
        <v>9</v>
      </c>
      <c r="V64" s="15">
        <v>29</v>
      </c>
      <c r="AC64" s="26">
        <v>27</v>
      </c>
      <c r="AD64" s="25">
        <v>4</v>
      </c>
      <c r="AI64" s="26">
        <f>+D64+F64+H64+J64+L64+N64+P64+T64+R64+V64+X64+Z64+AB64+AD64+AF64+AH64</f>
        <v>70</v>
      </c>
      <c r="AJ64" s="26">
        <f>+D64+P64+AB64+AF64</f>
        <v>0</v>
      </c>
      <c r="AK64" s="26">
        <f>+L64+N64+V64+AD64</f>
        <v>39</v>
      </c>
      <c r="AL64" s="26">
        <f>+H64+J64+R64</f>
        <v>31</v>
      </c>
      <c r="AM64" s="26">
        <f>+F64+T64+X64</f>
        <v>0</v>
      </c>
      <c r="AN64" s="29">
        <f>+AH64</f>
        <v>0</v>
      </c>
    </row>
    <row r="65" spans="1:40" ht="15">
      <c r="A65" s="23" t="s">
        <v>486</v>
      </c>
      <c r="B65" s="23" t="s">
        <v>5</v>
      </c>
      <c r="C65" s="26"/>
      <c r="E65" s="26"/>
      <c r="G65" s="26"/>
      <c r="I65" s="26"/>
      <c r="K65" s="26"/>
      <c r="M65" s="26"/>
      <c r="O65" s="26"/>
      <c r="Q65" s="26"/>
      <c r="S65" s="26"/>
      <c r="U65" s="26"/>
      <c r="W65" s="27" t="s">
        <v>333</v>
      </c>
      <c r="Y65" s="27"/>
      <c r="AA65" s="27"/>
      <c r="AC65" s="27"/>
      <c r="AE65" s="27"/>
      <c r="AG65" s="27"/>
      <c r="AI65" s="26">
        <f>+D65+F65+H65+J65+L65+N65+P65+T65+R65+V65+X65+Z65+AB65+AD65+AF65+AH65</f>
        <v>0</v>
      </c>
      <c r="AJ65" s="26">
        <f>+D65+P65+AB65+AF65</f>
        <v>0</v>
      </c>
      <c r="AK65" s="26">
        <f>+L65+N65+V65+AD65</f>
        <v>0</v>
      </c>
      <c r="AL65" s="26">
        <f>+H65+J65+R65</f>
        <v>0</v>
      </c>
      <c r="AM65" s="26">
        <f>+F65+T65+X65</f>
        <v>0</v>
      </c>
      <c r="AN65" s="29">
        <f>+AH65</f>
        <v>0</v>
      </c>
    </row>
    <row r="66" spans="1:40" ht="15">
      <c r="A66" s="33" t="s">
        <v>176</v>
      </c>
      <c r="B66" s="22" t="s">
        <v>1</v>
      </c>
      <c r="C66" s="26">
        <v>1</v>
      </c>
      <c r="D66" s="5">
        <v>100</v>
      </c>
      <c r="E66" s="26"/>
      <c r="G66" s="26"/>
      <c r="I66" s="26"/>
      <c r="K66" s="31" t="s">
        <v>7</v>
      </c>
      <c r="M66" s="31" t="s">
        <v>7</v>
      </c>
      <c r="O66" s="27" t="s">
        <v>7</v>
      </c>
      <c r="Q66" s="27"/>
      <c r="S66" s="27"/>
      <c r="U66" s="27">
        <v>43</v>
      </c>
      <c r="W66" s="27"/>
      <c r="Y66" s="27"/>
      <c r="AA66" s="26">
        <v>12</v>
      </c>
      <c r="AB66" s="25">
        <v>22</v>
      </c>
      <c r="AC66" s="26">
        <v>19</v>
      </c>
      <c r="AD66" s="25">
        <v>12</v>
      </c>
      <c r="AE66" s="27" t="s">
        <v>250</v>
      </c>
      <c r="AG66" s="27"/>
      <c r="AI66" s="26">
        <f>+D66+F66+H66+J66+L66+N66+P66+T66+R66+V66+X66+Z66+AB66+AD66+AF66+AH66</f>
        <v>134</v>
      </c>
      <c r="AJ66" s="26">
        <f>+D66+P66+AB66+AF66</f>
        <v>122</v>
      </c>
      <c r="AK66" s="26">
        <f>+L66+N66+V66+AD66</f>
        <v>12</v>
      </c>
      <c r="AL66" s="26">
        <f>+H66+J66+R66</f>
        <v>0</v>
      </c>
      <c r="AM66" s="26">
        <f>+F66+T66+X66</f>
        <v>0</v>
      </c>
      <c r="AN66" s="29">
        <f>+AH66</f>
        <v>0</v>
      </c>
    </row>
    <row r="67" spans="1:40" ht="15">
      <c r="A67" s="32" t="s">
        <v>228</v>
      </c>
      <c r="B67" s="22" t="s">
        <v>11</v>
      </c>
      <c r="C67" s="31">
        <v>49</v>
      </c>
      <c r="E67" s="26"/>
      <c r="G67" s="27"/>
      <c r="I67" s="26"/>
      <c r="K67" s="26"/>
      <c r="M67" s="26"/>
      <c r="O67" s="26"/>
      <c r="Q67" s="26"/>
      <c r="S67" s="26"/>
      <c r="U67" s="26"/>
      <c r="AI67" s="26">
        <f>+D67+F67+H67+J67+L67+N67+P67+T67+R67+V67+X67+Z67+AB67+AD67+AF67+AH67</f>
        <v>0</v>
      </c>
      <c r="AJ67" s="26">
        <f>+D67+P67+AB67+AF67</f>
        <v>0</v>
      </c>
      <c r="AK67" s="26">
        <f>+L67+N67+V67+AD67</f>
        <v>0</v>
      </c>
      <c r="AL67" s="26">
        <f>+H67+J67+R67</f>
        <v>0</v>
      </c>
      <c r="AM67" s="26">
        <f>+F67+T67+X67</f>
        <v>0</v>
      </c>
      <c r="AN67" s="29">
        <f>+AH67</f>
        <v>0</v>
      </c>
    </row>
    <row r="68" spans="1:40" ht="15">
      <c r="A68" s="33" t="s">
        <v>424</v>
      </c>
      <c r="B68" s="33" t="s">
        <v>11</v>
      </c>
      <c r="C68" s="26"/>
      <c r="E68" s="26"/>
      <c r="G68" s="26"/>
      <c r="I68" s="26"/>
      <c r="K68" s="31">
        <v>45</v>
      </c>
      <c r="M68" s="31" t="s">
        <v>7</v>
      </c>
      <c r="O68" s="27" t="s">
        <v>7</v>
      </c>
      <c r="Q68" s="27"/>
      <c r="S68" s="27"/>
      <c r="U68" s="27" t="s">
        <v>7</v>
      </c>
      <c r="W68" s="27"/>
      <c r="Y68" s="27"/>
      <c r="AA68" s="27"/>
      <c r="AC68" s="27"/>
      <c r="AE68" s="27"/>
      <c r="AG68" s="27"/>
      <c r="AI68" s="26">
        <f>+D68+F68+H68+J68+L68+N68+P68+T68+R68+V68+X68+Z68+AB68+AD68+AF68+AH68</f>
        <v>0</v>
      </c>
      <c r="AJ68" s="26">
        <f>+D68+P68+AB68+AF68</f>
        <v>0</v>
      </c>
      <c r="AK68" s="26">
        <f>+L68+N68+V68+AD68</f>
        <v>0</v>
      </c>
      <c r="AL68" s="26">
        <f>+H68+J68+R68</f>
        <v>0</v>
      </c>
      <c r="AM68" s="26">
        <f>+F68+T68+X68</f>
        <v>0</v>
      </c>
      <c r="AN68" s="29">
        <f>+AH68</f>
        <v>0</v>
      </c>
    </row>
    <row r="69" spans="1:40" ht="15">
      <c r="A69" s="33" t="s">
        <v>218</v>
      </c>
      <c r="B69" s="22" t="s">
        <v>10</v>
      </c>
      <c r="C69" s="31">
        <v>35</v>
      </c>
      <c r="E69" s="26"/>
      <c r="G69" s="26"/>
      <c r="I69" s="27"/>
      <c r="K69" s="27"/>
      <c r="M69" s="27"/>
      <c r="O69" s="27">
        <v>37</v>
      </c>
      <c r="Q69" s="27"/>
      <c r="S69" s="27"/>
      <c r="U69" s="27"/>
      <c r="W69" s="27"/>
      <c r="Y69" s="27"/>
      <c r="AA69" s="26">
        <v>13</v>
      </c>
      <c r="AB69" s="25">
        <v>20</v>
      </c>
      <c r="AE69" s="26">
        <v>28</v>
      </c>
      <c r="AI69" s="26">
        <f>+D69+F69+H69+J69+L69+N69+P69+T69+R69+V69+X69+Z69+AB69+AD69+AF69+AH69</f>
        <v>20</v>
      </c>
      <c r="AJ69" s="26">
        <f>+D69+P69+AB69+AF69</f>
        <v>20</v>
      </c>
      <c r="AK69" s="26">
        <f>+L69+N69+V69+AD69</f>
        <v>0</v>
      </c>
      <c r="AL69" s="26">
        <f>+H69+J69+R69</f>
        <v>0</v>
      </c>
      <c r="AM69" s="26">
        <f>+F69+T69+X69</f>
        <v>0</v>
      </c>
      <c r="AN69" s="29">
        <f>+AH69</f>
        <v>0</v>
      </c>
    </row>
    <row r="70" spans="1:40" ht="15">
      <c r="A70" s="23" t="s">
        <v>273</v>
      </c>
      <c r="B70" s="22" t="s">
        <v>5</v>
      </c>
      <c r="C70" s="26"/>
      <c r="E70" s="26">
        <v>17</v>
      </c>
      <c r="F70" s="5">
        <v>14</v>
      </c>
      <c r="G70" s="26"/>
      <c r="I70" s="28">
        <v>22</v>
      </c>
      <c r="J70" s="5">
        <v>9</v>
      </c>
      <c r="K70" s="28"/>
      <c r="M70" s="28"/>
      <c r="O70" s="28"/>
      <c r="Q70" s="24" t="s">
        <v>333</v>
      </c>
      <c r="S70" s="26">
        <v>23</v>
      </c>
      <c r="T70" s="15">
        <v>8</v>
      </c>
      <c r="U70" s="26"/>
      <c r="W70" s="26">
        <v>19</v>
      </c>
      <c r="X70" s="25">
        <v>12</v>
      </c>
      <c r="AI70" s="26">
        <f>+D70+F70+H70+J70+L70+N70+P70+T70+R70+V70+X70+Z70+AB70+AD70+AF70+AH70</f>
        <v>43</v>
      </c>
      <c r="AJ70" s="26">
        <f>+D70+P70+AB70+AF70</f>
        <v>0</v>
      </c>
      <c r="AK70" s="26">
        <f>+L70+N70+V70+AD70</f>
        <v>0</v>
      </c>
      <c r="AL70" s="26">
        <f>+H70+J70+R70</f>
        <v>9</v>
      </c>
      <c r="AM70" s="26">
        <f>+F70+T70+X70</f>
        <v>34</v>
      </c>
      <c r="AN70" s="29">
        <f>+AH70</f>
        <v>0</v>
      </c>
    </row>
    <row r="71" spans="1:40" ht="15">
      <c r="A71" s="23" t="s">
        <v>272</v>
      </c>
      <c r="B71" s="22" t="s">
        <v>8</v>
      </c>
      <c r="C71" s="26"/>
      <c r="E71" s="26">
        <v>28</v>
      </c>
      <c r="F71" s="5">
        <v>3</v>
      </c>
      <c r="G71" s="28">
        <v>1</v>
      </c>
      <c r="H71" s="5">
        <v>100</v>
      </c>
      <c r="I71" s="28">
        <v>21</v>
      </c>
      <c r="J71" s="5">
        <v>10</v>
      </c>
      <c r="K71" s="28"/>
      <c r="M71" s="28"/>
      <c r="O71" s="28"/>
      <c r="Q71" s="26">
        <v>13</v>
      </c>
      <c r="R71" s="15">
        <v>20</v>
      </c>
      <c r="S71" s="27">
        <v>38</v>
      </c>
      <c r="U71" s="27"/>
      <c r="W71" s="26">
        <v>22</v>
      </c>
      <c r="X71" s="25">
        <v>9</v>
      </c>
      <c r="AG71" s="27" t="s">
        <v>250</v>
      </c>
      <c r="AI71" s="26">
        <f>+D71+F71+H71+J71+L71+N71+P71+T71+R71+V71+X71+Z71+AB71+AD71+AF71+AH71</f>
        <v>142</v>
      </c>
      <c r="AJ71" s="26">
        <f>+D71+P71+AB71+AF71</f>
        <v>0</v>
      </c>
      <c r="AK71" s="26">
        <f>+L71+N71+V71+AD71</f>
        <v>0</v>
      </c>
      <c r="AL71" s="26">
        <f>+H71+J71+R71</f>
        <v>130</v>
      </c>
      <c r="AM71" s="26">
        <f>+F71+T71+X71</f>
        <v>12</v>
      </c>
      <c r="AN71" s="29">
        <f>+AH71</f>
        <v>0</v>
      </c>
    </row>
    <row r="72" spans="1:40" ht="15">
      <c r="A72" s="23" t="s">
        <v>274</v>
      </c>
      <c r="B72" s="22" t="s">
        <v>9</v>
      </c>
      <c r="C72" s="26"/>
      <c r="E72" s="26">
        <v>24</v>
      </c>
      <c r="F72" s="5">
        <v>7</v>
      </c>
      <c r="G72" s="28">
        <v>16</v>
      </c>
      <c r="H72" s="5">
        <v>15</v>
      </c>
      <c r="I72" s="28">
        <v>29</v>
      </c>
      <c r="J72" s="5">
        <v>2</v>
      </c>
      <c r="K72" s="31" t="s">
        <v>7</v>
      </c>
      <c r="M72" s="31"/>
      <c r="O72" s="31"/>
      <c r="Q72" s="26">
        <v>3</v>
      </c>
      <c r="R72" s="15">
        <v>60</v>
      </c>
      <c r="S72" s="26">
        <v>12</v>
      </c>
      <c r="T72" s="15">
        <v>22</v>
      </c>
      <c r="U72" s="26"/>
      <c r="AI72" s="26">
        <f>+D72+F72+H72+J72+L72+N72+P72+T72+R72+V72+X72+Z72+AB72+AD72+AF72+AH72</f>
        <v>106</v>
      </c>
      <c r="AJ72" s="26">
        <f>+D72+P72+AB72+AF72</f>
        <v>0</v>
      </c>
      <c r="AK72" s="26">
        <f>+L72+N72+V72+AD72</f>
        <v>0</v>
      </c>
      <c r="AL72" s="26">
        <f>+H72+J72+R72</f>
        <v>77</v>
      </c>
      <c r="AM72" s="26">
        <f>+F72+T72+X72</f>
        <v>29</v>
      </c>
      <c r="AN72" s="29">
        <f>+AH72</f>
        <v>0</v>
      </c>
    </row>
    <row r="73" spans="1:40" ht="15">
      <c r="A73" s="33" t="s">
        <v>407</v>
      </c>
      <c r="B73" s="33" t="s">
        <v>10</v>
      </c>
      <c r="C73" s="26"/>
      <c r="E73" s="26"/>
      <c r="G73" s="26"/>
      <c r="I73" s="26"/>
      <c r="K73" s="31">
        <v>35</v>
      </c>
      <c r="M73" s="26">
        <v>27</v>
      </c>
      <c r="N73" s="5">
        <v>4</v>
      </c>
      <c r="O73" s="26"/>
      <c r="Q73" s="26"/>
      <c r="S73" s="26"/>
      <c r="U73" s="27">
        <v>47</v>
      </c>
      <c r="W73" s="27"/>
      <c r="Y73" s="27"/>
      <c r="AA73" s="27"/>
      <c r="AC73" s="26">
        <v>23</v>
      </c>
      <c r="AD73" s="25">
        <v>8</v>
      </c>
      <c r="AI73" s="26">
        <f>+D73+F73+H73+J73+L73+N73+P73+T73+R73+V73+X73+Z73+AB73+AD73+AF73+AH73</f>
        <v>12</v>
      </c>
      <c r="AJ73" s="26">
        <f>+D73+P73+AB73+AF73</f>
        <v>0</v>
      </c>
      <c r="AK73" s="26">
        <f>+L73+N73+V73+AD73</f>
        <v>12</v>
      </c>
      <c r="AL73" s="26">
        <f>+H73+J73+R73</f>
        <v>0</v>
      </c>
      <c r="AM73" s="26">
        <f>+F73+T73+X73</f>
        <v>0</v>
      </c>
      <c r="AN73" s="29">
        <f>+AH73</f>
        <v>0</v>
      </c>
    </row>
    <row r="74" spans="1:40" ht="15">
      <c r="A74" s="30" t="s">
        <v>578</v>
      </c>
      <c r="B74" s="23" t="s">
        <v>9</v>
      </c>
      <c r="C74" s="26"/>
      <c r="E74" s="26"/>
      <c r="G74" s="26"/>
      <c r="I74" s="26"/>
      <c r="K74" s="26"/>
      <c r="M74" s="26"/>
      <c r="O74" s="26"/>
      <c r="Q74" s="26"/>
      <c r="S74" s="26"/>
      <c r="U74" s="26"/>
      <c r="AG74" s="27" t="s">
        <v>19</v>
      </c>
      <c r="AI74" s="26">
        <f>+D74+F74+H74+J74+L74+N74+P74+T74+R74+V74+X74+Z74+AB74+AD74+AF74+AH74</f>
        <v>0</v>
      </c>
      <c r="AJ74" s="26">
        <f>+D74+P74+AB74+AF74</f>
        <v>0</v>
      </c>
      <c r="AK74" s="26">
        <f>+L74+N74+V74+AD74</f>
        <v>0</v>
      </c>
      <c r="AL74" s="26">
        <f>+H74+J74+R74</f>
        <v>0</v>
      </c>
      <c r="AM74" s="26">
        <f>+F74+T74+X74</f>
        <v>0</v>
      </c>
      <c r="AN74" s="29">
        <f>+AH74</f>
        <v>0</v>
      </c>
    </row>
    <row r="75" spans="1:40" ht="15">
      <c r="A75" s="33" t="s">
        <v>178</v>
      </c>
      <c r="B75" s="22" t="s">
        <v>3</v>
      </c>
      <c r="C75" s="26">
        <v>11</v>
      </c>
      <c r="D75" s="5">
        <v>24</v>
      </c>
      <c r="E75" s="26"/>
      <c r="G75" s="26"/>
      <c r="I75" s="26"/>
      <c r="K75" s="26"/>
      <c r="M75" s="26"/>
      <c r="O75" s="27" t="s">
        <v>7</v>
      </c>
      <c r="Q75" s="27"/>
      <c r="S75" s="27"/>
      <c r="U75" s="27"/>
      <c r="W75" s="27"/>
      <c r="Y75" s="27"/>
      <c r="AA75" s="26">
        <v>3</v>
      </c>
      <c r="AB75" s="25">
        <v>60</v>
      </c>
      <c r="AE75" s="26">
        <v>13</v>
      </c>
      <c r="AF75" s="25">
        <v>20</v>
      </c>
      <c r="AI75" s="26">
        <f>+D75+F75+H75+J75+L75+N75+P75+T75+R75+V75+X75+Z75+AB75+AD75+AF75+AH75</f>
        <v>104</v>
      </c>
      <c r="AJ75" s="26">
        <f>+D75+P75+AB75+AF75</f>
        <v>104</v>
      </c>
      <c r="AK75" s="26">
        <f>+L75+N75+V75+AD75</f>
        <v>0</v>
      </c>
      <c r="AL75" s="26">
        <f>+H75+J75+R75</f>
        <v>0</v>
      </c>
      <c r="AM75" s="26">
        <f>+F75+T75+X75</f>
        <v>0</v>
      </c>
      <c r="AN75" s="29">
        <f>+AH75</f>
        <v>0</v>
      </c>
    </row>
    <row r="76" spans="1:40" ht="15">
      <c r="A76" s="33" t="s">
        <v>224</v>
      </c>
      <c r="B76" s="22" t="s">
        <v>15</v>
      </c>
      <c r="C76" s="26">
        <v>28</v>
      </c>
      <c r="E76" s="26"/>
      <c r="G76" s="26"/>
      <c r="I76" s="26"/>
      <c r="K76" s="31">
        <v>49</v>
      </c>
      <c r="M76" s="31">
        <v>36</v>
      </c>
      <c r="O76" s="27">
        <v>41</v>
      </c>
      <c r="Q76" s="27"/>
      <c r="S76" s="27"/>
      <c r="U76" s="26">
        <v>11</v>
      </c>
      <c r="V76" s="15">
        <v>24</v>
      </c>
      <c r="AA76" s="26">
        <v>25</v>
      </c>
      <c r="AB76" s="25">
        <v>6</v>
      </c>
      <c r="AC76" s="27" t="s">
        <v>7</v>
      </c>
      <c r="AE76" s="27">
        <v>45</v>
      </c>
      <c r="AG76" s="27"/>
      <c r="AI76" s="26">
        <f>+D76+F76+H76+J76+L76+N76+P76+T76+R76+V76+X76+Z76+AB76+AD76+AF76+AH76</f>
        <v>30</v>
      </c>
      <c r="AJ76" s="26">
        <f>+D76+P76+AB76+AF76</f>
        <v>6</v>
      </c>
      <c r="AK76" s="26">
        <f>+L76+N76+V76+AD76</f>
        <v>24</v>
      </c>
      <c r="AL76" s="26">
        <f>+H76+J76+R76</f>
        <v>0</v>
      </c>
      <c r="AM76" s="26">
        <f>+F76+T76+X76</f>
        <v>0</v>
      </c>
      <c r="AN76" s="29">
        <f>+AH76</f>
        <v>0</v>
      </c>
    </row>
    <row r="77" spans="1:40" ht="15">
      <c r="A77" s="23" t="s">
        <v>275</v>
      </c>
      <c r="B77" s="22" t="s">
        <v>10</v>
      </c>
      <c r="C77" s="26"/>
      <c r="E77" s="31">
        <v>34</v>
      </c>
      <c r="G77" s="28">
        <v>13</v>
      </c>
      <c r="H77" s="5">
        <v>20</v>
      </c>
      <c r="I77" s="28">
        <v>17</v>
      </c>
      <c r="J77" s="5">
        <v>14</v>
      </c>
      <c r="K77" s="28"/>
      <c r="M77" s="28"/>
      <c r="O77" s="28"/>
      <c r="Q77" s="26">
        <v>7</v>
      </c>
      <c r="R77" s="15">
        <v>36</v>
      </c>
      <c r="S77" s="26">
        <v>20</v>
      </c>
      <c r="T77" s="15">
        <v>11</v>
      </c>
      <c r="U77" s="26"/>
      <c r="W77" s="26">
        <v>30</v>
      </c>
      <c r="X77" s="25">
        <v>1</v>
      </c>
      <c r="Y77" s="26">
        <v>9</v>
      </c>
      <c r="Z77" s="25">
        <v>15</v>
      </c>
      <c r="AG77" s="57" t="s">
        <v>470</v>
      </c>
      <c r="AI77" s="26">
        <f>+D77+F77+H77+J77+L77+N77+P77+T77+R77+V77+X77+Z77+AB77+AD77+AF77+AH77</f>
        <v>97</v>
      </c>
      <c r="AJ77" s="26">
        <f>+D77+P77+AB77+AF77</f>
        <v>0</v>
      </c>
      <c r="AK77" s="26">
        <f>+L77+N77+V77+AD77</f>
        <v>0</v>
      </c>
      <c r="AL77" s="26">
        <f>+H77+J77+R77</f>
        <v>70</v>
      </c>
      <c r="AM77" s="26">
        <f>+F77+T77+X77</f>
        <v>12</v>
      </c>
      <c r="AN77" s="29">
        <f>+AH77</f>
        <v>0</v>
      </c>
    </row>
    <row r="78" spans="1:40" ht="15">
      <c r="A78" s="23" t="s">
        <v>276</v>
      </c>
      <c r="B78" s="22" t="s">
        <v>9</v>
      </c>
      <c r="C78" s="26"/>
      <c r="E78" s="31">
        <v>47</v>
      </c>
      <c r="G78" s="31">
        <v>54</v>
      </c>
      <c r="I78" s="31">
        <v>48</v>
      </c>
      <c r="K78" s="31"/>
      <c r="M78" s="31"/>
      <c r="O78" s="31"/>
      <c r="Q78" s="27">
        <v>46</v>
      </c>
      <c r="S78" s="26">
        <v>13</v>
      </c>
      <c r="T78" s="15">
        <v>20</v>
      </c>
      <c r="U78" s="26"/>
      <c r="AI78" s="26">
        <f>+D78+F78+H78+J78+L78+N78+P78+T78+R78+V78+X78+Z78+AB78+AD78+AF78+AH78</f>
        <v>20</v>
      </c>
      <c r="AJ78" s="26">
        <f>+D78+P78+AB78+AF78</f>
        <v>0</v>
      </c>
      <c r="AK78" s="26">
        <f>+L78+N78+V78+AD78</f>
        <v>0</v>
      </c>
      <c r="AL78" s="26">
        <f>+H78+J78+R78</f>
        <v>0</v>
      </c>
      <c r="AM78" s="26">
        <f>+F78+T78+X78</f>
        <v>20</v>
      </c>
      <c r="AN78" s="29">
        <f>+AH78</f>
        <v>0</v>
      </c>
    </row>
    <row r="79" spans="1:40" ht="15">
      <c r="A79" s="33" t="s">
        <v>175</v>
      </c>
      <c r="B79" s="22" t="s">
        <v>5</v>
      </c>
      <c r="C79" s="31" t="s">
        <v>7</v>
      </c>
      <c r="E79" s="26"/>
      <c r="G79" s="26"/>
      <c r="I79" s="26"/>
      <c r="K79" s="26"/>
      <c r="M79" s="26"/>
      <c r="O79" s="27" t="s">
        <v>7</v>
      </c>
      <c r="Q79" s="27"/>
      <c r="S79" s="27"/>
      <c r="U79" s="27"/>
      <c r="W79" s="27"/>
      <c r="Y79" s="26">
        <v>5</v>
      </c>
      <c r="Z79" s="25">
        <v>30</v>
      </c>
      <c r="AA79" s="26">
        <v>8</v>
      </c>
      <c r="AB79" s="25">
        <v>32</v>
      </c>
      <c r="AE79" s="26">
        <v>3</v>
      </c>
      <c r="AF79" s="25">
        <v>60</v>
      </c>
      <c r="AI79" s="26">
        <f>+D79+F79+H79+J79+L79+N79+P79+T79+R79+V79+X79+Z79+AB79+AD79+AF79+AH79</f>
        <v>122</v>
      </c>
      <c r="AJ79" s="26">
        <f>+D79+P79+AB79+AF79</f>
        <v>92</v>
      </c>
      <c r="AK79" s="26">
        <f>+L79+N79+V79+AD79</f>
        <v>0</v>
      </c>
      <c r="AL79" s="26">
        <f>+H79+J79+R79</f>
        <v>0</v>
      </c>
      <c r="AM79" s="26">
        <f>+F79+T79+X79</f>
        <v>0</v>
      </c>
      <c r="AN79" s="29">
        <f>+AH79</f>
        <v>0</v>
      </c>
    </row>
    <row r="80" spans="1:40" ht="15">
      <c r="A80" s="33" t="s">
        <v>180</v>
      </c>
      <c r="B80" s="22" t="s">
        <v>5</v>
      </c>
      <c r="C80" s="31" t="s">
        <v>7</v>
      </c>
      <c r="E80" s="26"/>
      <c r="G80" s="26"/>
      <c r="I80" s="27"/>
      <c r="K80" s="26">
        <v>3</v>
      </c>
      <c r="L80" s="5">
        <v>60</v>
      </c>
      <c r="M80" s="26">
        <v>6</v>
      </c>
      <c r="N80" s="5">
        <v>40</v>
      </c>
      <c r="O80" s="26">
        <v>1</v>
      </c>
      <c r="P80" s="5">
        <v>100</v>
      </c>
      <c r="Q80" s="26"/>
      <c r="S80" s="26"/>
      <c r="U80" s="26">
        <v>18</v>
      </c>
      <c r="V80" s="15">
        <v>13</v>
      </c>
      <c r="Y80" s="26">
        <v>9</v>
      </c>
      <c r="Z80" s="25">
        <v>15</v>
      </c>
      <c r="AA80" s="26">
        <v>15</v>
      </c>
      <c r="AB80" s="25">
        <v>16</v>
      </c>
      <c r="AC80" s="26">
        <v>16</v>
      </c>
      <c r="AD80" s="25">
        <v>15</v>
      </c>
      <c r="AE80" s="26">
        <v>2</v>
      </c>
      <c r="AF80" s="25">
        <v>80</v>
      </c>
      <c r="AI80" s="26">
        <f>+D80+F80+H80+J80+L80+N80+P80+T80+R80+V80+X80+Z80+AB80+AD80+AF80+AH80</f>
        <v>339</v>
      </c>
      <c r="AJ80" s="26">
        <f>+D80+P80+AB80+AF80</f>
        <v>196</v>
      </c>
      <c r="AK80" s="26">
        <f>+L80+N80+V80+AD80</f>
        <v>128</v>
      </c>
      <c r="AL80" s="26">
        <f>+H80+J80+R80</f>
        <v>0</v>
      </c>
      <c r="AM80" s="26">
        <f>+F80+T80+X80</f>
        <v>0</v>
      </c>
      <c r="AN80" s="29">
        <f>+AH80</f>
        <v>0</v>
      </c>
    </row>
    <row r="81" spans="1:40" ht="15">
      <c r="A81" s="23" t="s">
        <v>277</v>
      </c>
      <c r="B81" s="22" t="s">
        <v>8</v>
      </c>
      <c r="C81" s="26"/>
      <c r="E81" s="31" t="s">
        <v>331</v>
      </c>
      <c r="G81" s="26"/>
      <c r="I81" s="26"/>
      <c r="K81" s="26"/>
      <c r="M81" s="26"/>
      <c r="O81" s="26"/>
      <c r="Q81" s="27">
        <v>37</v>
      </c>
      <c r="S81" s="26">
        <v>23</v>
      </c>
      <c r="T81" s="15">
        <v>8</v>
      </c>
      <c r="U81" s="26"/>
      <c r="W81" s="26">
        <v>25</v>
      </c>
      <c r="X81" s="25">
        <v>6</v>
      </c>
      <c r="AI81" s="26">
        <f>+D81+F81+H81+J81+L81+N81+P81+T81+R81+V81+X81+Z81+AB81+AD81+AF81+AH81</f>
        <v>14</v>
      </c>
      <c r="AJ81" s="26">
        <f>+D81+P81+AB81+AF81</f>
        <v>0</v>
      </c>
      <c r="AK81" s="26">
        <f>+L81+N81+V81+AD81</f>
        <v>0</v>
      </c>
      <c r="AL81" s="26">
        <f>+H81+J81+R81</f>
        <v>0</v>
      </c>
      <c r="AM81" s="26">
        <f>+F81+T81+X81</f>
        <v>14</v>
      </c>
      <c r="AN81" s="29">
        <f>+AH81</f>
        <v>0</v>
      </c>
    </row>
    <row r="82" spans="1:40" ht="15">
      <c r="A82" s="33" t="s">
        <v>237</v>
      </c>
      <c r="B82" s="22" t="s">
        <v>167</v>
      </c>
      <c r="C82" s="31">
        <v>42</v>
      </c>
      <c r="E82" s="26"/>
      <c r="G82" s="26"/>
      <c r="I82" s="26"/>
      <c r="K82" s="26"/>
      <c r="M82" s="31">
        <v>46</v>
      </c>
      <c r="O82" s="27">
        <v>45</v>
      </c>
      <c r="Q82" s="27"/>
      <c r="S82" s="27"/>
      <c r="U82" s="27"/>
      <c r="W82" s="27"/>
      <c r="Y82" s="27"/>
      <c r="AA82" s="27" t="s">
        <v>7</v>
      </c>
      <c r="AC82" s="27"/>
      <c r="AE82" s="26">
        <v>23</v>
      </c>
      <c r="AF82" s="25">
        <v>8</v>
      </c>
      <c r="AI82" s="26">
        <f>+D82+F82+H82+J82+L82+N82+P82+T82+R82+V82+X82+Z82+AB82+AD82+AF82+AH82</f>
        <v>8</v>
      </c>
      <c r="AJ82" s="26">
        <f>+D82+P82+AB82+AF82</f>
        <v>8</v>
      </c>
      <c r="AK82" s="26">
        <f>+L82+N82+V82+AD82</f>
        <v>0</v>
      </c>
      <c r="AL82" s="26">
        <f>+H82+J82+R82</f>
        <v>0</v>
      </c>
      <c r="AM82" s="26">
        <f>+F82+T82+X82</f>
        <v>0</v>
      </c>
      <c r="AN82" s="29">
        <f>+AH82</f>
        <v>0</v>
      </c>
    </row>
    <row r="83" spans="1:40" ht="15">
      <c r="A83" s="33" t="s">
        <v>199</v>
      </c>
      <c r="B83" s="22" t="s">
        <v>5</v>
      </c>
      <c r="C83" s="26">
        <v>27</v>
      </c>
      <c r="D83" s="5">
        <v>4</v>
      </c>
      <c r="E83" s="26"/>
      <c r="G83" s="26"/>
      <c r="I83" s="27"/>
      <c r="K83" s="27"/>
      <c r="M83" s="27"/>
      <c r="O83" s="26">
        <v>24</v>
      </c>
      <c r="Q83" s="26"/>
      <c r="S83" s="26"/>
      <c r="U83" s="26"/>
      <c r="AA83" s="26">
        <v>28</v>
      </c>
      <c r="AB83" s="25">
        <v>3</v>
      </c>
      <c r="AE83" s="27">
        <v>36</v>
      </c>
      <c r="AG83" s="27"/>
      <c r="AI83" s="26">
        <f>+D83+F83+H83+J83+L83+N83+P83+T83+R83+V83+X83+Z83+AB83+AD83+AF83+AH83</f>
        <v>7</v>
      </c>
      <c r="AJ83" s="26">
        <f>+D83+P83+AB83+AF83</f>
        <v>7</v>
      </c>
      <c r="AK83" s="26">
        <f>+L83+N83+V83+AD83</f>
        <v>0</v>
      </c>
      <c r="AL83" s="26">
        <f>+H83+J83+R83</f>
        <v>0</v>
      </c>
      <c r="AM83" s="26">
        <f>+F83+T83+X83</f>
        <v>0</v>
      </c>
      <c r="AN83" s="29">
        <f>+AH83</f>
        <v>0</v>
      </c>
    </row>
    <row r="84" spans="1:40" ht="15">
      <c r="A84" s="23" t="s">
        <v>278</v>
      </c>
      <c r="B84" s="22" t="s">
        <v>9</v>
      </c>
      <c r="C84" s="26"/>
      <c r="E84" s="26">
        <v>11</v>
      </c>
      <c r="F84" s="5">
        <v>24</v>
      </c>
      <c r="G84" s="31">
        <v>33</v>
      </c>
      <c r="I84" s="26"/>
      <c r="K84" s="26"/>
      <c r="M84" s="26"/>
      <c r="O84" s="26"/>
      <c r="Q84" s="27">
        <v>41</v>
      </c>
      <c r="S84" s="27">
        <v>44</v>
      </c>
      <c r="U84" s="27"/>
      <c r="W84" s="26">
        <v>18</v>
      </c>
      <c r="X84" s="25">
        <v>13</v>
      </c>
      <c r="AI84" s="26">
        <f>+D84+F84+H84+J84+L84+N84+P84+T84+R84+V84+X84+Z84+AB84+AD84+AF84+AH84</f>
        <v>37</v>
      </c>
      <c r="AJ84" s="26">
        <f>+D84+P84+AB84+AF84</f>
        <v>0</v>
      </c>
      <c r="AK84" s="26">
        <f>+L84+N84+V84+AD84</f>
        <v>0</v>
      </c>
      <c r="AL84" s="26">
        <f>+H84+J84+R84</f>
        <v>0</v>
      </c>
      <c r="AM84" s="26">
        <f>+F84+T84+X84</f>
        <v>37</v>
      </c>
      <c r="AN84" s="29">
        <f>+AH84</f>
        <v>0</v>
      </c>
    </row>
    <row r="85" spans="1:40" ht="15">
      <c r="A85" s="23" t="s">
        <v>537</v>
      </c>
      <c r="B85" s="23" t="s">
        <v>17</v>
      </c>
      <c r="C85" s="26"/>
      <c r="E85" s="26"/>
      <c r="G85" s="26"/>
      <c r="I85" s="26"/>
      <c r="K85" s="26"/>
      <c r="M85" s="26"/>
      <c r="O85" s="26"/>
      <c r="Q85" s="26"/>
      <c r="S85" s="26"/>
      <c r="U85" s="26"/>
      <c r="AA85" s="27">
        <v>61</v>
      </c>
      <c r="AC85" s="27"/>
      <c r="AE85" s="27"/>
      <c r="AG85" s="27"/>
      <c r="AI85" s="26">
        <f>+D85+F85+H85+J85+L85+N85+P85+T85+R85+V85+X85+Z85+AB85+AD85+AF85+AH85</f>
        <v>0</v>
      </c>
      <c r="AJ85" s="26">
        <f>+D85+P85+AB85+AF85</f>
        <v>0</v>
      </c>
      <c r="AK85" s="26">
        <f>+L85+N85+V85+AD85</f>
        <v>0</v>
      </c>
      <c r="AL85" s="26">
        <f>+H85+J85+R85</f>
        <v>0</v>
      </c>
      <c r="AM85" s="26">
        <f>+F85+T85+X85</f>
        <v>0</v>
      </c>
      <c r="AN85" s="29">
        <f>+AH85</f>
        <v>0</v>
      </c>
    </row>
    <row r="86" spans="1:40" ht="15">
      <c r="A86" s="33" t="s">
        <v>189</v>
      </c>
      <c r="B86" s="22" t="s">
        <v>165</v>
      </c>
      <c r="C86" s="31">
        <v>39</v>
      </c>
      <c r="E86" s="26"/>
      <c r="G86" s="26"/>
      <c r="I86" s="27"/>
      <c r="K86" s="27"/>
      <c r="M86" s="27"/>
      <c r="O86" s="27">
        <v>33</v>
      </c>
      <c r="Q86" s="27"/>
      <c r="S86" s="27"/>
      <c r="U86" s="27"/>
      <c r="W86" s="27"/>
      <c r="Y86" s="27"/>
      <c r="AA86" s="27">
        <v>34</v>
      </c>
      <c r="AC86" s="27"/>
      <c r="AE86" s="26">
        <v>11</v>
      </c>
      <c r="AF86" s="25">
        <v>24</v>
      </c>
      <c r="AI86" s="26">
        <f>+D86+F86+H86+J86+L86+N86+P86+T86+R86+V86+X86+Z86+AB86+AD86+AF86+AH86</f>
        <v>24</v>
      </c>
      <c r="AJ86" s="26">
        <f>+D86+P86+AB86+AF86</f>
        <v>24</v>
      </c>
      <c r="AK86" s="26">
        <f>+L86+N86+V86+AD86</f>
        <v>0</v>
      </c>
      <c r="AL86" s="26">
        <f>+H86+J86+R86</f>
        <v>0</v>
      </c>
      <c r="AM86" s="26">
        <f>+F86+T86+X86</f>
        <v>0</v>
      </c>
      <c r="AN86" s="29">
        <f>+AH86</f>
        <v>0</v>
      </c>
    </row>
    <row r="87" spans="1:40" ht="15">
      <c r="A87" s="23" t="s">
        <v>279</v>
      </c>
      <c r="B87" s="22" t="s">
        <v>10</v>
      </c>
      <c r="C87" s="24"/>
      <c r="E87" s="26">
        <v>23</v>
      </c>
      <c r="F87" s="5">
        <v>8</v>
      </c>
      <c r="G87" s="28">
        <v>6</v>
      </c>
      <c r="H87" s="5">
        <v>40</v>
      </c>
      <c r="I87" s="28">
        <v>4</v>
      </c>
      <c r="J87" s="5">
        <v>50</v>
      </c>
      <c r="K87" s="31">
        <v>37</v>
      </c>
      <c r="M87" s="31"/>
      <c r="O87" s="31"/>
      <c r="Q87" s="26">
        <v>27</v>
      </c>
      <c r="R87" s="15">
        <v>4</v>
      </c>
      <c r="S87" s="26">
        <v>22</v>
      </c>
      <c r="T87" s="15">
        <v>9</v>
      </c>
      <c r="U87" s="27" t="s">
        <v>7</v>
      </c>
      <c r="W87" s="26">
        <v>3</v>
      </c>
      <c r="X87" s="25">
        <v>60</v>
      </c>
      <c r="AC87" s="27" t="s">
        <v>7</v>
      </c>
      <c r="AE87" s="27" t="s">
        <v>7</v>
      </c>
      <c r="AG87" s="28">
        <v>4</v>
      </c>
      <c r="AH87" s="25">
        <v>50</v>
      </c>
      <c r="AI87" s="26">
        <f>+D87+F87+H87+J87+L87+N87+P87+T87+R87+V87+X87+Z87+AB87+AD87+AF87+AH87</f>
        <v>221</v>
      </c>
      <c r="AJ87" s="26">
        <f>+D87+P87+AB87+AF87</f>
        <v>0</v>
      </c>
      <c r="AK87" s="26">
        <f>+L87+N87+V87+AD87</f>
        <v>0</v>
      </c>
      <c r="AL87" s="26">
        <f>+H87+J87+R87</f>
        <v>94</v>
      </c>
      <c r="AM87" s="26">
        <f>+F87+T87+X87</f>
        <v>77</v>
      </c>
      <c r="AN87" s="29">
        <f>+AH87</f>
        <v>50</v>
      </c>
    </row>
    <row r="88" spans="1:40" ht="15">
      <c r="A88" s="23" t="s">
        <v>281</v>
      </c>
      <c r="B88" s="22" t="s">
        <v>8</v>
      </c>
      <c r="C88" s="26"/>
      <c r="E88" s="26">
        <v>7</v>
      </c>
      <c r="F88" s="5">
        <v>36</v>
      </c>
      <c r="G88" s="28">
        <v>2</v>
      </c>
      <c r="H88" s="5">
        <v>80</v>
      </c>
      <c r="I88" s="28">
        <v>23</v>
      </c>
      <c r="J88" s="5">
        <v>8</v>
      </c>
      <c r="K88" s="26" t="s">
        <v>19</v>
      </c>
      <c r="M88" s="26">
        <v>4</v>
      </c>
      <c r="N88" s="5">
        <v>50</v>
      </c>
      <c r="O88" s="26"/>
      <c r="Q88" s="26">
        <v>8</v>
      </c>
      <c r="R88" s="15">
        <v>32</v>
      </c>
      <c r="S88" s="26">
        <v>9</v>
      </c>
      <c r="T88" s="15">
        <v>29</v>
      </c>
      <c r="U88" s="26">
        <v>26</v>
      </c>
      <c r="V88" s="15">
        <v>5</v>
      </c>
      <c r="Y88" s="26">
        <v>9</v>
      </c>
      <c r="Z88" s="25">
        <v>15</v>
      </c>
      <c r="AC88" s="26">
        <v>13</v>
      </c>
      <c r="AD88" s="25">
        <v>20</v>
      </c>
      <c r="AG88" s="28">
        <v>2</v>
      </c>
      <c r="AH88" s="25">
        <v>80</v>
      </c>
      <c r="AI88" s="26">
        <f>+D88+F88+H88+J88+L88+N88+P88+T88+R88+V88+X88+Z88+AB88+AD88+AF88+AH88</f>
        <v>355</v>
      </c>
      <c r="AJ88" s="26">
        <f>+D88+P88+AB88+AF88</f>
        <v>0</v>
      </c>
      <c r="AK88" s="26">
        <f>+L88+N88+V88+AD88</f>
        <v>75</v>
      </c>
      <c r="AL88" s="26">
        <f>+H88+J88+R88</f>
        <v>120</v>
      </c>
      <c r="AM88" s="26">
        <f>+F88+T88+X88</f>
        <v>65</v>
      </c>
      <c r="AN88" s="29">
        <f>+AH88</f>
        <v>80</v>
      </c>
    </row>
    <row r="89" spans="1:40" ht="15">
      <c r="A89" s="33" t="s">
        <v>202</v>
      </c>
      <c r="B89" s="22" t="s">
        <v>15</v>
      </c>
      <c r="C89" s="31">
        <v>34</v>
      </c>
      <c r="E89" s="31" t="s">
        <v>331</v>
      </c>
      <c r="G89" s="31">
        <v>34</v>
      </c>
      <c r="I89" s="28">
        <v>14</v>
      </c>
      <c r="J89" s="5">
        <v>18</v>
      </c>
      <c r="K89" s="26">
        <v>2</v>
      </c>
      <c r="L89" s="5">
        <v>80</v>
      </c>
      <c r="M89" s="26">
        <v>10</v>
      </c>
      <c r="N89" s="5">
        <v>26</v>
      </c>
      <c r="O89" s="26">
        <v>17</v>
      </c>
      <c r="P89" s="5">
        <v>14</v>
      </c>
      <c r="Q89" s="26">
        <v>29</v>
      </c>
      <c r="R89" s="15">
        <v>2</v>
      </c>
      <c r="S89" s="26"/>
      <c r="U89" s="26">
        <v>17</v>
      </c>
      <c r="V89" s="15">
        <v>14</v>
      </c>
      <c r="Y89" s="26">
        <v>9</v>
      </c>
      <c r="Z89" s="25">
        <v>15</v>
      </c>
      <c r="AA89" s="26">
        <v>21</v>
      </c>
      <c r="AB89" s="25">
        <v>10</v>
      </c>
      <c r="AC89" s="26">
        <v>6</v>
      </c>
      <c r="AD89" s="25">
        <v>40</v>
      </c>
      <c r="AE89" s="27" t="s">
        <v>354</v>
      </c>
      <c r="AG89" s="28">
        <v>8</v>
      </c>
      <c r="AH89" s="25">
        <v>32</v>
      </c>
      <c r="AI89" s="26">
        <f>+D89+F89+H89+J89+L89+N89+P89+T89+R89+V89+X89+Z89+AB89+AD89+AF89+AH89</f>
        <v>251</v>
      </c>
      <c r="AJ89" s="26">
        <f>+D89+P89+AB89+AF89</f>
        <v>24</v>
      </c>
      <c r="AK89" s="26">
        <f>+L89+N89+V89+AD89</f>
        <v>160</v>
      </c>
      <c r="AL89" s="26">
        <f>+H89+J89+R89</f>
        <v>20</v>
      </c>
      <c r="AM89" s="26">
        <f>+F89+T89+X89</f>
        <v>0</v>
      </c>
      <c r="AN89" s="29">
        <f>+AH89</f>
        <v>32</v>
      </c>
    </row>
    <row r="90" spans="1:40" ht="15">
      <c r="A90" s="33" t="s">
        <v>177</v>
      </c>
      <c r="B90" s="22" t="s">
        <v>9</v>
      </c>
      <c r="C90" s="31" t="s">
        <v>7</v>
      </c>
      <c r="E90" s="26"/>
      <c r="G90" s="26"/>
      <c r="I90" s="26"/>
      <c r="K90" s="26"/>
      <c r="M90" s="26"/>
      <c r="O90" s="26" t="s">
        <v>19</v>
      </c>
      <c r="Q90" s="26"/>
      <c r="S90" s="26"/>
      <c r="U90" s="26"/>
      <c r="AA90" s="27">
        <v>33</v>
      </c>
      <c r="AC90" s="27">
        <v>57</v>
      </c>
      <c r="AE90" s="26">
        <v>5</v>
      </c>
      <c r="AF90" s="25">
        <v>45</v>
      </c>
      <c r="AI90" s="26">
        <f>+D90+F90+H90+J90+L90+N90+P90+T90+R90+V90+X90+Z90+AB90+AD90+AF90+AH90</f>
        <v>45</v>
      </c>
      <c r="AJ90" s="26">
        <f>+D90+P90+AB90+AF90</f>
        <v>45</v>
      </c>
      <c r="AK90" s="26">
        <f>+L90+N90+V90+AD90</f>
        <v>0</v>
      </c>
      <c r="AL90" s="26">
        <f>+H90+J90+R90</f>
        <v>0</v>
      </c>
      <c r="AM90" s="26">
        <f>+F90+T90+X90</f>
        <v>0</v>
      </c>
      <c r="AN90" s="29">
        <f>+AH90</f>
        <v>0</v>
      </c>
    </row>
    <row r="91" spans="1:40" ht="15">
      <c r="A91" s="23" t="s">
        <v>280</v>
      </c>
      <c r="B91" s="22" t="s">
        <v>3</v>
      </c>
      <c r="C91" s="26"/>
      <c r="E91" s="31">
        <v>64</v>
      </c>
      <c r="G91" s="28">
        <v>7</v>
      </c>
      <c r="H91" s="5">
        <v>36</v>
      </c>
      <c r="I91" s="28">
        <v>28</v>
      </c>
      <c r="J91" s="5">
        <v>3</v>
      </c>
      <c r="K91" s="28"/>
      <c r="M91" s="28"/>
      <c r="O91" s="28"/>
      <c r="Q91" s="26">
        <v>17</v>
      </c>
      <c r="R91" s="15">
        <v>14</v>
      </c>
      <c r="S91" s="26">
        <v>7</v>
      </c>
      <c r="T91" s="15">
        <v>36</v>
      </c>
      <c r="U91" s="26"/>
      <c r="AG91" s="58" t="s">
        <v>470</v>
      </c>
      <c r="AI91" s="26">
        <f>+D91+F91+H91+J91+L91+N91+P91+T91+R91+V91+X91+Z91+AB91+AD91+AF91+AH91</f>
        <v>89</v>
      </c>
      <c r="AJ91" s="26">
        <f>+D91+P91+AB91+AF91</f>
        <v>0</v>
      </c>
      <c r="AK91" s="26">
        <f>+L91+N91+V91+AD91</f>
        <v>0</v>
      </c>
      <c r="AL91" s="26">
        <f>+H91+J91+R91</f>
        <v>53</v>
      </c>
      <c r="AM91" s="26">
        <f>+F91+T91+X91</f>
        <v>36</v>
      </c>
      <c r="AN91" s="29">
        <f>+AH91</f>
        <v>0</v>
      </c>
    </row>
    <row r="92" spans="1:40" ht="15">
      <c r="A92" s="33" t="s">
        <v>417</v>
      </c>
      <c r="B92" s="33" t="s">
        <v>14</v>
      </c>
      <c r="C92" s="26"/>
      <c r="E92" s="26"/>
      <c r="G92" s="26"/>
      <c r="I92" s="26"/>
      <c r="K92" s="31">
        <v>46</v>
      </c>
      <c r="M92" s="31">
        <v>33</v>
      </c>
      <c r="O92" s="31"/>
      <c r="Q92" s="31"/>
      <c r="S92" s="31"/>
      <c r="U92" s="27">
        <v>40</v>
      </c>
      <c r="W92" s="27"/>
      <c r="Y92" s="27"/>
      <c r="AA92" s="27"/>
      <c r="AC92" s="27" t="s">
        <v>7</v>
      </c>
      <c r="AE92" s="27"/>
      <c r="AG92" s="27"/>
      <c r="AI92" s="26">
        <f>+D92+F92+H92+J92+L92+N92+P92+T92+R92+V92+X92+Z92+AB92+AD92+AF92+AH92</f>
        <v>0</v>
      </c>
      <c r="AJ92" s="26">
        <f>+D92+P92+AB92+AF92</f>
        <v>0</v>
      </c>
      <c r="AK92" s="26">
        <f>+L92+N92+V92+AD92</f>
        <v>0</v>
      </c>
      <c r="AL92" s="26">
        <f>+H92+J92+R92</f>
        <v>0</v>
      </c>
      <c r="AM92" s="26">
        <f>+F92+T92+X92</f>
        <v>0</v>
      </c>
      <c r="AN92" s="29">
        <f>+AH92</f>
        <v>0</v>
      </c>
    </row>
    <row r="93" spans="1:40" ht="15">
      <c r="A93" s="23" t="s">
        <v>282</v>
      </c>
      <c r="B93" s="22" t="s">
        <v>14</v>
      </c>
      <c r="C93" s="24"/>
      <c r="E93" s="26">
        <v>27</v>
      </c>
      <c r="F93" s="5">
        <v>4</v>
      </c>
      <c r="G93" s="28">
        <v>25</v>
      </c>
      <c r="H93" s="5">
        <v>6</v>
      </c>
      <c r="I93" s="31">
        <v>32</v>
      </c>
      <c r="K93" s="31"/>
      <c r="M93" s="31"/>
      <c r="O93" s="31"/>
      <c r="Q93" s="26">
        <v>22</v>
      </c>
      <c r="R93" s="15">
        <v>9</v>
      </c>
      <c r="S93" s="27">
        <v>34</v>
      </c>
      <c r="U93" s="27"/>
      <c r="W93" s="26">
        <v>15</v>
      </c>
      <c r="X93" s="25">
        <v>16</v>
      </c>
      <c r="AG93" s="57" t="s">
        <v>470</v>
      </c>
      <c r="AI93" s="26">
        <f>+D93+F93+H93+J93+L93+N93+P93+T93+R93+V93+X93+Z93+AB93+AD93+AF93+AH93</f>
        <v>35</v>
      </c>
      <c r="AJ93" s="26">
        <f>+D93+P93+AB93+AF93</f>
        <v>0</v>
      </c>
      <c r="AK93" s="26">
        <f>+L93+N93+V93+AD93</f>
        <v>0</v>
      </c>
      <c r="AL93" s="26">
        <f>+H93+J93+R93</f>
        <v>15</v>
      </c>
      <c r="AM93" s="26">
        <f>+F93+T93+X93</f>
        <v>20</v>
      </c>
      <c r="AN93" s="29">
        <f>+AH93</f>
        <v>0</v>
      </c>
    </row>
    <row r="94" spans="1:40" ht="15">
      <c r="A94" s="33" t="s">
        <v>239</v>
      </c>
      <c r="B94" s="22" t="s">
        <v>11</v>
      </c>
      <c r="C94" s="31" t="s">
        <v>7</v>
      </c>
      <c r="E94" s="26"/>
      <c r="G94" s="26"/>
      <c r="I94" s="26"/>
      <c r="K94" s="26">
        <v>23</v>
      </c>
      <c r="L94" s="5">
        <v>8</v>
      </c>
      <c r="M94" s="31">
        <v>32</v>
      </c>
      <c r="O94" s="31"/>
      <c r="Q94" s="31"/>
      <c r="S94" s="31"/>
      <c r="U94" s="27" t="s">
        <v>7</v>
      </c>
      <c r="W94" s="27"/>
      <c r="Y94" s="27"/>
      <c r="AA94" s="27"/>
      <c r="AC94" s="27">
        <v>42</v>
      </c>
      <c r="AE94" s="27"/>
      <c r="AG94" s="28">
        <v>24</v>
      </c>
      <c r="AH94" s="25">
        <v>7</v>
      </c>
      <c r="AI94" s="26">
        <f>+D94+F94+H94+J94+L94+N94+P94+T94+R94+V94+X94+Z94+AB94+AD94+AF94+AH94</f>
        <v>15</v>
      </c>
      <c r="AJ94" s="26">
        <f>+D94+P94+AB94+AF94</f>
        <v>0</v>
      </c>
      <c r="AK94" s="26">
        <f>+L94+N94+V94+AD94</f>
        <v>8</v>
      </c>
      <c r="AL94" s="26">
        <f>+H94+J94+R94</f>
        <v>0</v>
      </c>
      <c r="AM94" s="26">
        <f>+F94+T94+X94</f>
        <v>0</v>
      </c>
      <c r="AN94" s="29">
        <f>+AH94</f>
        <v>7</v>
      </c>
    </row>
    <row r="95" spans="1:40" ht="15">
      <c r="A95" s="33" t="s">
        <v>408</v>
      </c>
      <c r="B95" s="33" t="s">
        <v>15</v>
      </c>
      <c r="E95" s="26"/>
      <c r="G95" s="26"/>
      <c r="I95" s="26"/>
      <c r="K95" s="26">
        <v>10</v>
      </c>
      <c r="L95" s="5">
        <v>26</v>
      </c>
      <c r="M95" s="26">
        <v>18</v>
      </c>
      <c r="N95" s="5">
        <v>13</v>
      </c>
      <c r="O95" s="26"/>
      <c r="Q95" s="26"/>
      <c r="S95" s="26"/>
      <c r="U95" s="26">
        <v>25</v>
      </c>
      <c r="V95" s="15">
        <v>6</v>
      </c>
      <c r="AC95" s="27">
        <v>59</v>
      </c>
      <c r="AE95" s="27"/>
      <c r="AG95" s="27"/>
      <c r="AI95" s="26">
        <f>+D95+F95+H95+J95+L95+N95+P95+T95+R95+V95+X95+Z95+AB95+AD95+AF95+AH95</f>
        <v>45</v>
      </c>
      <c r="AJ95" s="26">
        <f>+D95+P95+AB95+AF95</f>
        <v>0</v>
      </c>
      <c r="AK95" s="26">
        <f>+L95+N95+V95+AD95</f>
        <v>45</v>
      </c>
      <c r="AL95" s="26">
        <f>+H95+J95+R95</f>
        <v>0</v>
      </c>
      <c r="AM95" s="26">
        <f>+F95+T95+X95</f>
        <v>0</v>
      </c>
      <c r="AN95" s="29">
        <f>+AH95</f>
        <v>0</v>
      </c>
    </row>
    <row r="96" spans="1:40" ht="15">
      <c r="A96" s="33" t="s">
        <v>223</v>
      </c>
      <c r="B96" s="22" t="s">
        <v>11</v>
      </c>
      <c r="C96" s="31" t="s">
        <v>7</v>
      </c>
      <c r="E96" s="26"/>
      <c r="G96" s="26"/>
      <c r="I96" s="26"/>
      <c r="K96" s="31">
        <v>55</v>
      </c>
      <c r="M96" s="31"/>
      <c r="O96" s="27">
        <v>50</v>
      </c>
      <c r="Q96" s="27"/>
      <c r="S96" s="27"/>
      <c r="U96" s="27"/>
      <c r="W96" s="27"/>
      <c r="Y96" s="27"/>
      <c r="AA96" s="27" t="s">
        <v>7</v>
      </c>
      <c r="AC96" s="27"/>
      <c r="AE96" s="27">
        <v>34</v>
      </c>
      <c r="AG96" s="27"/>
      <c r="AI96" s="26">
        <f>+D96+F96+H96+J96+L96+N96+P96+T96+R96+V96+X96+Z96+AB96+AD96+AF96+AH96</f>
        <v>0</v>
      </c>
      <c r="AJ96" s="26">
        <f>+D96+P96+AB96+AF96</f>
        <v>0</v>
      </c>
      <c r="AK96" s="26">
        <f>+L96+N96+V96+AD96</f>
        <v>0</v>
      </c>
      <c r="AL96" s="26">
        <f>+H96+J96+R96</f>
        <v>0</v>
      </c>
      <c r="AM96" s="26">
        <f>+F96+T96+X96</f>
        <v>0</v>
      </c>
      <c r="AN96" s="29">
        <f>+AH96</f>
        <v>0</v>
      </c>
    </row>
    <row r="97" spans="1:40" ht="15">
      <c r="A97" s="23" t="s">
        <v>283</v>
      </c>
      <c r="B97" s="22" t="s">
        <v>13</v>
      </c>
      <c r="C97" s="24"/>
      <c r="E97" s="26">
        <v>29</v>
      </c>
      <c r="F97" s="5">
        <v>2</v>
      </c>
      <c r="G97" s="28">
        <v>26</v>
      </c>
      <c r="H97" s="5">
        <v>5</v>
      </c>
      <c r="I97" s="28">
        <v>20</v>
      </c>
      <c r="J97" s="5">
        <v>11</v>
      </c>
      <c r="K97" s="28"/>
      <c r="M97" s="28"/>
      <c r="O97" s="28"/>
      <c r="Q97" s="26">
        <v>2</v>
      </c>
      <c r="R97" s="15">
        <v>80</v>
      </c>
      <c r="S97" s="26">
        <v>10</v>
      </c>
      <c r="T97" s="15">
        <v>26</v>
      </c>
      <c r="U97" s="26"/>
      <c r="W97" s="26">
        <v>9</v>
      </c>
      <c r="X97" s="25">
        <v>29</v>
      </c>
      <c r="AG97" s="28" t="s">
        <v>19</v>
      </c>
      <c r="AI97" s="26">
        <f>+D97+F97+H97+J97+L97+N97+P97+T97+R97+V97+X97+Z97+AB97+AD97+AF97+AH97</f>
        <v>153</v>
      </c>
      <c r="AJ97" s="26">
        <f>+D97+P97+AB97+AF97</f>
        <v>0</v>
      </c>
      <c r="AK97" s="26">
        <f>+L97+N97+V97+AD97</f>
        <v>0</v>
      </c>
      <c r="AL97" s="26">
        <f>+H97+J97+R97</f>
        <v>96</v>
      </c>
      <c r="AM97" s="26">
        <f>+F97+T97+X97</f>
        <v>57</v>
      </c>
      <c r="AN97" s="29">
        <f>+AH97</f>
        <v>0</v>
      </c>
    </row>
    <row r="98" spans="1:40" ht="15">
      <c r="A98" s="33" t="s">
        <v>421</v>
      </c>
      <c r="B98" s="34" t="s">
        <v>398</v>
      </c>
      <c r="C98" s="26"/>
      <c r="E98" s="26"/>
      <c r="G98" s="26"/>
      <c r="I98" s="26"/>
      <c r="K98" s="31">
        <v>60</v>
      </c>
      <c r="M98" s="31"/>
      <c r="O98" s="31"/>
      <c r="Q98" s="31"/>
      <c r="S98" s="31"/>
      <c r="U98" s="31"/>
      <c r="W98" s="31"/>
      <c r="Y98" s="31"/>
      <c r="AA98" s="31"/>
      <c r="AC98" s="31"/>
      <c r="AE98" s="31"/>
      <c r="AG98" s="31"/>
      <c r="AI98" s="26">
        <f>+D98+F98+H98+J98+L98+N98+P98+T98+R98+V98+X98+Z98+AB98+AD98+AF98+AH98</f>
        <v>0</v>
      </c>
      <c r="AJ98" s="26">
        <f>+D98+P98+AB98+AF98</f>
        <v>0</v>
      </c>
      <c r="AK98" s="6">
        <f>+L98+N98+V98+AD98</f>
        <v>0</v>
      </c>
      <c r="AL98" s="6">
        <f>+H98+J98+R98</f>
        <v>0</v>
      </c>
      <c r="AM98" s="6">
        <f>+F98+T98+X98</f>
        <v>0</v>
      </c>
      <c r="AN98" s="29">
        <f>+AH98</f>
        <v>0</v>
      </c>
    </row>
    <row r="99" spans="1:40" ht="15">
      <c r="A99" s="23" t="s">
        <v>284</v>
      </c>
      <c r="B99" s="22" t="s">
        <v>14</v>
      </c>
      <c r="C99" s="26"/>
      <c r="E99" s="31">
        <v>53</v>
      </c>
      <c r="G99" s="26"/>
      <c r="I99" s="26"/>
      <c r="K99" s="26"/>
      <c r="M99" s="26"/>
      <c r="O99" s="26"/>
      <c r="Q99" s="26"/>
      <c r="S99" s="26"/>
      <c r="U99" s="26"/>
      <c r="AI99" s="26">
        <f>+D99+F99+H99+J99+L99+N99+P99+T99+R99+V99+X99+Z99+AB99+AD99+AF99+AH99</f>
        <v>0</v>
      </c>
      <c r="AJ99" s="26">
        <f>+D99+P99+AB99+AF99</f>
        <v>0</v>
      </c>
      <c r="AK99" s="6">
        <f>+L99+N99+V99+AD99</f>
        <v>0</v>
      </c>
      <c r="AL99" s="6">
        <f>+H99+J99+R99</f>
        <v>0</v>
      </c>
      <c r="AM99" s="6">
        <f>+F99+T99+X99</f>
        <v>0</v>
      </c>
      <c r="AN99" s="29">
        <f>+AH99</f>
        <v>0</v>
      </c>
    </row>
    <row r="100" spans="1:40" ht="15">
      <c r="A100" s="23" t="s">
        <v>285</v>
      </c>
      <c r="B100" s="22" t="s">
        <v>10</v>
      </c>
      <c r="C100" s="26"/>
      <c r="E100" s="31">
        <v>39</v>
      </c>
      <c r="G100" s="31">
        <v>59</v>
      </c>
      <c r="I100" s="31">
        <v>37</v>
      </c>
      <c r="K100" s="31"/>
      <c r="M100" s="31"/>
      <c r="O100" s="31"/>
      <c r="Q100" s="31"/>
      <c r="S100" s="27">
        <v>40</v>
      </c>
      <c r="U100" s="27"/>
      <c r="W100" s="26">
        <v>24</v>
      </c>
      <c r="X100" s="25">
        <v>7</v>
      </c>
      <c r="AG100" s="28">
        <v>18</v>
      </c>
      <c r="AH100" s="25">
        <v>13</v>
      </c>
      <c r="AI100" s="26">
        <f>+D100+F100+H100+J100+L100+N100+P100+T100+R100+V100+X100+Z100+AB100+AD100+AF100+AH100</f>
        <v>20</v>
      </c>
      <c r="AJ100" s="26">
        <f>+D100+P100+AB100+AF100</f>
        <v>0</v>
      </c>
      <c r="AK100" s="6">
        <f>+L100+N100+V100+AD100</f>
        <v>0</v>
      </c>
      <c r="AL100" s="6">
        <f>+H100+J100+R100</f>
        <v>0</v>
      </c>
      <c r="AM100" s="6">
        <f>+F100+T100+X100</f>
        <v>7</v>
      </c>
      <c r="AN100" s="29">
        <f>+AH100</f>
        <v>13</v>
      </c>
    </row>
    <row r="101" spans="1:40" ht="15">
      <c r="A101" s="33" t="s">
        <v>172</v>
      </c>
      <c r="B101" s="22" t="s">
        <v>110</v>
      </c>
      <c r="C101" s="26">
        <v>3</v>
      </c>
      <c r="D101" s="5">
        <v>60</v>
      </c>
      <c r="E101" s="26">
        <v>11</v>
      </c>
      <c r="F101" s="5">
        <v>24</v>
      </c>
      <c r="G101" s="28">
        <v>22</v>
      </c>
      <c r="H101" s="5">
        <v>9</v>
      </c>
      <c r="I101" s="28">
        <v>11</v>
      </c>
      <c r="J101" s="5">
        <v>24</v>
      </c>
      <c r="K101" s="26">
        <v>18</v>
      </c>
      <c r="L101" s="5">
        <v>13</v>
      </c>
      <c r="M101" s="26">
        <v>19</v>
      </c>
      <c r="N101" s="5">
        <v>12</v>
      </c>
      <c r="O101" s="26">
        <v>18</v>
      </c>
      <c r="P101" s="5">
        <v>13</v>
      </c>
      <c r="Q101" s="26">
        <v>18</v>
      </c>
      <c r="R101" s="15">
        <v>13</v>
      </c>
      <c r="S101" s="27">
        <v>48</v>
      </c>
      <c r="U101" s="26">
        <v>20</v>
      </c>
      <c r="V101" s="15">
        <v>11</v>
      </c>
      <c r="Y101" s="26">
        <v>1</v>
      </c>
      <c r="Z101" s="25">
        <v>100</v>
      </c>
      <c r="AA101" s="26">
        <v>2</v>
      </c>
      <c r="AB101" s="25">
        <v>80</v>
      </c>
      <c r="AC101" s="26">
        <v>5</v>
      </c>
      <c r="AD101" s="25">
        <v>45</v>
      </c>
      <c r="AE101" s="26">
        <v>1</v>
      </c>
      <c r="AF101" s="25">
        <v>100</v>
      </c>
      <c r="AG101" s="28">
        <v>1</v>
      </c>
      <c r="AH101" s="25">
        <v>100</v>
      </c>
      <c r="AI101" s="26">
        <f>+D101+F101+H101+J101+L101+N101+P101+T101+R101+V101+X101+Z101+AB101+AD101+AF101+AH101</f>
        <v>604</v>
      </c>
      <c r="AJ101" s="26">
        <f>+D101+P101+AB101+AF101</f>
        <v>253</v>
      </c>
      <c r="AK101" s="6">
        <f>+L101+N101+V101+AD101</f>
        <v>81</v>
      </c>
      <c r="AL101" s="6">
        <f>+H101+J101+R101</f>
        <v>46</v>
      </c>
      <c r="AM101" s="6">
        <f>+F101+T101+X101</f>
        <v>24</v>
      </c>
      <c r="AN101" s="29">
        <f>+AH101</f>
        <v>100</v>
      </c>
    </row>
    <row r="102" spans="1:40" ht="15">
      <c r="A102" s="32" t="s">
        <v>247</v>
      </c>
      <c r="B102" s="22" t="s">
        <v>4</v>
      </c>
      <c r="C102" s="31">
        <v>47</v>
      </c>
      <c r="E102" s="26"/>
      <c r="G102" s="26"/>
      <c r="I102" s="26"/>
      <c r="K102" s="26"/>
      <c r="M102" s="26"/>
      <c r="O102" s="26"/>
      <c r="Q102" s="26"/>
      <c r="S102" s="26"/>
      <c r="U102" s="26"/>
      <c r="AI102" s="26">
        <f>+D102+F102+H102+J102+L102+N102+P102+T102+R102+V102+X102+Z102+AB102+AD102+AF102+AH102</f>
        <v>0</v>
      </c>
      <c r="AJ102" s="26">
        <f>+D102+P102+AB102+AF102</f>
        <v>0</v>
      </c>
      <c r="AK102" s="6">
        <f>+L102+N102+V102+AD102</f>
        <v>0</v>
      </c>
      <c r="AL102" s="6">
        <f>+H102+J102+R102</f>
        <v>0</v>
      </c>
      <c r="AM102" s="6">
        <f>+F102+T102+X102</f>
        <v>0</v>
      </c>
      <c r="AN102" s="29">
        <f>+AH102</f>
        <v>0</v>
      </c>
    </row>
    <row r="103" spans="1:40" ht="15">
      <c r="A103" s="30" t="s">
        <v>464</v>
      </c>
      <c r="B103" s="33" t="s">
        <v>5</v>
      </c>
      <c r="C103" s="26"/>
      <c r="E103" s="26"/>
      <c r="G103" s="26"/>
      <c r="I103" s="26"/>
      <c r="K103" s="26"/>
      <c r="M103" s="26"/>
      <c r="O103" s="26"/>
      <c r="Q103" s="26"/>
      <c r="S103" s="26"/>
      <c r="U103" s="27">
        <v>48</v>
      </c>
      <c r="W103" s="27"/>
      <c r="Y103" s="27"/>
      <c r="AA103" s="27"/>
      <c r="AC103" s="27"/>
      <c r="AE103" s="27"/>
      <c r="AG103" s="27"/>
      <c r="AI103" s="26">
        <f>+D103+F103+H103+J103+L103+N103+P103+T103+R103+V103+X103+Z103+AB103+AD103+AF103+AH103</f>
        <v>0</v>
      </c>
      <c r="AJ103" s="26">
        <f>+D103+P103+AB103+AF103</f>
        <v>0</v>
      </c>
      <c r="AK103" s="6">
        <f>+L103+N103+V103+AD103</f>
        <v>0</v>
      </c>
      <c r="AL103" s="6">
        <f>+H103+J103+R103</f>
        <v>0</v>
      </c>
      <c r="AM103" s="6">
        <f>+F103+T103+X103</f>
        <v>0</v>
      </c>
      <c r="AN103" s="29">
        <f>+AH103</f>
        <v>0</v>
      </c>
    </row>
    <row r="104" spans="1:40" ht="15">
      <c r="A104" s="33" t="s">
        <v>349</v>
      </c>
      <c r="B104" s="22" t="s">
        <v>14</v>
      </c>
      <c r="C104" s="26"/>
      <c r="E104" s="26"/>
      <c r="G104" s="31">
        <v>45</v>
      </c>
      <c r="I104" s="28">
        <v>26</v>
      </c>
      <c r="J104" s="5">
        <v>5</v>
      </c>
      <c r="K104" s="28"/>
      <c r="M104" s="28"/>
      <c r="O104" s="28"/>
      <c r="Q104" s="27">
        <v>50</v>
      </c>
      <c r="S104" s="27">
        <v>53</v>
      </c>
      <c r="U104" s="27"/>
      <c r="W104" s="27">
        <v>40</v>
      </c>
      <c r="Y104" s="27"/>
      <c r="AA104" s="27"/>
      <c r="AC104" s="27"/>
      <c r="AE104" s="27"/>
      <c r="AG104" s="27"/>
      <c r="AI104" s="26">
        <f>+D104+F104+H104+J104+L104+N104+P104+T104+R104+V104+X104+Z104+AB104+AD104+AF104+AH104</f>
        <v>5</v>
      </c>
      <c r="AJ104" s="26">
        <f>+D104+P104+AB104+AF104</f>
        <v>0</v>
      </c>
      <c r="AK104" s="6">
        <f>+L104+N104+V104+AD104</f>
        <v>0</v>
      </c>
      <c r="AL104" s="6">
        <f>+H104+J104+R104</f>
        <v>5</v>
      </c>
      <c r="AM104" s="6">
        <f>+F104+T104+X104</f>
        <v>0</v>
      </c>
      <c r="AN104" s="29">
        <f>+AH104</f>
        <v>0</v>
      </c>
    </row>
    <row r="105" spans="1:40" ht="15">
      <c r="A105" s="23" t="s">
        <v>286</v>
      </c>
      <c r="B105" s="22" t="s">
        <v>5</v>
      </c>
      <c r="C105" s="26"/>
      <c r="E105" s="26">
        <v>6</v>
      </c>
      <c r="F105" s="5">
        <v>40</v>
      </c>
      <c r="G105" s="28">
        <v>11</v>
      </c>
      <c r="H105" s="5">
        <v>24</v>
      </c>
      <c r="I105" s="28">
        <v>15</v>
      </c>
      <c r="J105" s="5">
        <v>16</v>
      </c>
      <c r="K105" s="28"/>
      <c r="M105" s="28"/>
      <c r="O105" s="28"/>
      <c r="Q105" s="26">
        <v>10</v>
      </c>
      <c r="R105" s="15">
        <v>26</v>
      </c>
      <c r="S105" s="26">
        <v>4</v>
      </c>
      <c r="T105" s="15">
        <v>50</v>
      </c>
      <c r="U105" s="26"/>
      <c r="W105" s="27" t="s">
        <v>333</v>
      </c>
      <c r="Y105" s="27"/>
      <c r="AA105" s="27"/>
      <c r="AC105" s="27"/>
      <c r="AE105" s="27"/>
      <c r="AG105" s="58" t="s">
        <v>470</v>
      </c>
      <c r="AI105" s="26">
        <f>+D105+F105+H105+J105+L105+N105+P105+T105+R105+V105+X105+Z105+AB105+AD105+AF105+AH105</f>
        <v>156</v>
      </c>
      <c r="AJ105" s="26">
        <f>+D105+P105+AB105+AF105</f>
        <v>0</v>
      </c>
      <c r="AK105" s="6">
        <f>+L105+N105+V105+AD105</f>
        <v>0</v>
      </c>
      <c r="AL105" s="6">
        <f>+H105+J105+R105</f>
        <v>66</v>
      </c>
      <c r="AM105" s="6">
        <f>+F105+T105+X105</f>
        <v>90</v>
      </c>
      <c r="AN105" s="29">
        <f>+AH105</f>
        <v>0</v>
      </c>
    </row>
    <row r="106" spans="1:40" ht="15">
      <c r="A106" s="33" t="s">
        <v>415</v>
      </c>
      <c r="B106" s="33" t="s">
        <v>4</v>
      </c>
      <c r="C106" s="26"/>
      <c r="E106" s="26"/>
      <c r="G106" s="26"/>
      <c r="I106" s="26"/>
      <c r="K106" s="31">
        <v>39</v>
      </c>
      <c r="M106" s="31" t="s">
        <v>7</v>
      </c>
      <c r="O106" s="27">
        <v>40</v>
      </c>
      <c r="Q106" s="27"/>
      <c r="S106" s="27"/>
      <c r="U106" s="27" t="s">
        <v>7</v>
      </c>
      <c r="W106" s="27"/>
      <c r="Y106" s="27"/>
      <c r="AA106" s="27">
        <v>53</v>
      </c>
      <c r="AC106" s="27">
        <v>36</v>
      </c>
      <c r="AE106" s="27">
        <v>31</v>
      </c>
      <c r="AG106" s="27"/>
      <c r="AI106" s="26">
        <f>+D106+F106+H106+J106+L106+N106+P106+T106+R106+V106+X106+Z106+AB106+AD106+AF106+AH106</f>
        <v>0</v>
      </c>
      <c r="AJ106" s="26">
        <f>+D106+P106+AB106+AF106</f>
        <v>0</v>
      </c>
      <c r="AK106" s="6">
        <f>+L106+N106+V106+AD106</f>
        <v>0</v>
      </c>
      <c r="AL106" s="6">
        <f>+H106+J106+R106</f>
        <v>0</v>
      </c>
      <c r="AM106" s="6">
        <f>+F106+T106+X106</f>
        <v>0</v>
      </c>
      <c r="AN106" s="29">
        <f>+AH106</f>
        <v>0</v>
      </c>
    </row>
    <row r="107" spans="1:40" ht="15">
      <c r="A107" s="23" t="s">
        <v>287</v>
      </c>
      <c r="B107" s="22" t="s">
        <v>8</v>
      </c>
      <c r="C107" s="26"/>
      <c r="E107" s="26">
        <v>10</v>
      </c>
      <c r="F107" s="5">
        <v>26</v>
      </c>
      <c r="G107" s="28">
        <v>10</v>
      </c>
      <c r="H107" s="5">
        <v>26</v>
      </c>
      <c r="I107" s="31">
        <v>35</v>
      </c>
      <c r="K107" s="31"/>
      <c r="M107" s="31"/>
      <c r="O107" s="31"/>
      <c r="Q107" s="27">
        <v>32</v>
      </c>
      <c r="S107" s="27">
        <v>42</v>
      </c>
      <c r="U107" s="27"/>
      <c r="W107" s="26">
        <v>4</v>
      </c>
      <c r="X107" s="25">
        <v>50</v>
      </c>
      <c r="AI107" s="26">
        <f>+D107+F107+H107+J107+L107+N107+P107+T107+R107+V107+X107+Z107+AB107+AD107+AF107+AH107</f>
        <v>102</v>
      </c>
      <c r="AJ107" s="26">
        <f>+D107+P107+AB107+AF107</f>
        <v>0</v>
      </c>
      <c r="AK107" s="6">
        <f>+L107+N107+V107+AD107</f>
        <v>0</v>
      </c>
      <c r="AL107" s="6">
        <f>+H107+J107+R107</f>
        <v>26</v>
      </c>
      <c r="AM107" s="6">
        <f>+F107+T107+X107</f>
        <v>76</v>
      </c>
      <c r="AN107" s="29">
        <f>+AH107</f>
        <v>0</v>
      </c>
    </row>
    <row r="108" spans="1:40" ht="15">
      <c r="A108" s="33" t="s">
        <v>242</v>
      </c>
      <c r="B108" s="22" t="s">
        <v>14</v>
      </c>
      <c r="C108" s="31" t="s">
        <v>7</v>
      </c>
      <c r="E108" s="26"/>
      <c r="G108" s="27"/>
      <c r="I108" s="27"/>
      <c r="K108" s="27"/>
      <c r="M108" s="31">
        <v>47</v>
      </c>
      <c r="O108" s="27" t="s">
        <v>7</v>
      </c>
      <c r="Q108" s="27"/>
      <c r="S108" s="27"/>
      <c r="U108" s="27" t="s">
        <v>7</v>
      </c>
      <c r="W108" s="27"/>
      <c r="Y108" s="27"/>
      <c r="AA108" s="27"/>
      <c r="AC108" s="27"/>
      <c r="AE108" s="27"/>
      <c r="AG108" s="27"/>
      <c r="AI108" s="26">
        <f>+D108+F108+H108+J108+L108+N108+P108+T108+R108+V108+X108+Z108+AB108+AD108+AF108+AH108</f>
        <v>0</v>
      </c>
      <c r="AJ108" s="26">
        <f>+D108+P108+AB108+AF108</f>
        <v>0</v>
      </c>
      <c r="AK108" s="6">
        <f>+L108+N108+V108+AD108</f>
        <v>0</v>
      </c>
      <c r="AL108" s="6">
        <f>+H108+J108+R108</f>
        <v>0</v>
      </c>
      <c r="AM108" s="6">
        <f>+F108+T108+X108</f>
        <v>0</v>
      </c>
      <c r="AN108" s="29">
        <f>+AH108</f>
        <v>0</v>
      </c>
    </row>
    <row r="109" spans="1:40" ht="15">
      <c r="A109" s="33" t="s">
        <v>197</v>
      </c>
      <c r="B109" s="22" t="s">
        <v>3</v>
      </c>
      <c r="C109" s="26">
        <v>22</v>
      </c>
      <c r="D109" s="5">
        <v>9</v>
      </c>
      <c r="E109" s="26"/>
      <c r="G109" s="26"/>
      <c r="I109" s="27"/>
      <c r="K109" s="27"/>
      <c r="M109" s="27"/>
      <c r="O109" s="26">
        <v>19</v>
      </c>
      <c r="P109" s="5">
        <v>12</v>
      </c>
      <c r="Q109" s="26"/>
      <c r="S109" s="26"/>
      <c r="U109" s="26"/>
      <c r="AA109" s="27">
        <v>43</v>
      </c>
      <c r="AC109" s="27"/>
      <c r="AE109" s="27">
        <v>35</v>
      </c>
      <c r="AG109" s="27"/>
      <c r="AI109" s="26">
        <f>+D109+F109+H109+J109+L109+N109+P109+T109+R109+V109+X109+Z109+AB109+AD109+AF109+AH109</f>
        <v>21</v>
      </c>
      <c r="AJ109" s="26">
        <f>+D109+P109+AB109+AF109</f>
        <v>21</v>
      </c>
      <c r="AK109" s="6">
        <f>+L109+N109+V109+AD109</f>
        <v>0</v>
      </c>
      <c r="AL109" s="6">
        <f>+H109+J109+R109</f>
        <v>0</v>
      </c>
      <c r="AM109" s="6">
        <f>+F109+T109+X109</f>
        <v>0</v>
      </c>
      <c r="AN109" s="29">
        <f>+AH109</f>
        <v>0</v>
      </c>
    </row>
    <row r="110" spans="1:40" ht="15">
      <c r="A110" s="30" t="s">
        <v>540</v>
      </c>
      <c r="B110" s="23" t="s">
        <v>530</v>
      </c>
      <c r="C110" s="26"/>
      <c r="E110" s="26"/>
      <c r="G110" s="26"/>
      <c r="I110" s="26"/>
      <c r="K110" s="26"/>
      <c r="M110" s="26"/>
      <c r="O110" s="26"/>
      <c r="Q110" s="26"/>
      <c r="S110" s="26"/>
      <c r="U110" s="26"/>
      <c r="AA110" s="27">
        <v>64</v>
      </c>
      <c r="AC110" s="27"/>
      <c r="AE110" s="27"/>
      <c r="AG110" s="27"/>
      <c r="AI110" s="26">
        <f>+D110+F110+H110+J110+L110+N110+P110+T110+R110+V110+X110+Z110+AB110+AD110+AF110+AH110</f>
        <v>0</v>
      </c>
      <c r="AJ110" s="26">
        <f>+D110+P110+AB110+AF110</f>
        <v>0</v>
      </c>
      <c r="AK110" s="6">
        <f>+L110+N110+V110+AD110</f>
        <v>0</v>
      </c>
      <c r="AL110" s="6">
        <f>+H110+J110+R110</f>
        <v>0</v>
      </c>
      <c r="AM110" s="6">
        <f>+F110+T110+X110</f>
        <v>0</v>
      </c>
      <c r="AN110" s="29">
        <f>+AH110</f>
        <v>0</v>
      </c>
    </row>
    <row r="111" spans="1:40" ht="15">
      <c r="A111" s="33" t="s">
        <v>195</v>
      </c>
      <c r="B111" s="22" t="s">
        <v>3</v>
      </c>
      <c r="C111" s="26">
        <v>15</v>
      </c>
      <c r="D111" s="5">
        <v>16</v>
      </c>
      <c r="E111" s="26"/>
      <c r="G111" s="27"/>
      <c r="I111" s="27"/>
      <c r="K111" s="27"/>
      <c r="M111" s="26">
        <v>14</v>
      </c>
      <c r="N111" s="5">
        <v>18</v>
      </c>
      <c r="O111" s="26">
        <v>20</v>
      </c>
      <c r="P111" s="5">
        <v>11</v>
      </c>
      <c r="Q111" s="26"/>
      <c r="S111" s="26"/>
      <c r="U111" s="26">
        <v>28</v>
      </c>
      <c r="V111" s="15">
        <v>3</v>
      </c>
      <c r="AA111" s="27" t="s">
        <v>7</v>
      </c>
      <c r="AC111" s="27">
        <v>33</v>
      </c>
      <c r="AE111" s="26">
        <v>7</v>
      </c>
      <c r="AF111" s="25">
        <v>36</v>
      </c>
      <c r="AI111" s="26">
        <f>+D111+F111+H111+J111+L111+N111+P111+T111+R111+V111+X111+Z111+AB111+AD111+AF111+AH111</f>
        <v>84</v>
      </c>
      <c r="AJ111" s="26">
        <f>+D111+P111+AB111+AF111</f>
        <v>63</v>
      </c>
      <c r="AK111" s="6">
        <f>+L111+N111+V111+AD111</f>
        <v>21</v>
      </c>
      <c r="AL111" s="6">
        <f>+H111+J111+R111</f>
        <v>0</v>
      </c>
      <c r="AM111" s="6">
        <f>+F111+T111+X111</f>
        <v>0</v>
      </c>
      <c r="AN111" s="29">
        <f>+AH111</f>
        <v>0</v>
      </c>
    </row>
    <row r="112" spans="1:40" ht="15">
      <c r="A112" s="30" t="s">
        <v>533</v>
      </c>
      <c r="B112" s="23" t="s">
        <v>13</v>
      </c>
      <c r="C112" s="26"/>
      <c r="E112" s="26"/>
      <c r="G112" s="26"/>
      <c r="I112" s="26"/>
      <c r="K112" s="26"/>
      <c r="M112" s="26"/>
      <c r="O112" s="26"/>
      <c r="Q112" s="26"/>
      <c r="S112" s="26"/>
      <c r="U112" s="26"/>
      <c r="AA112" s="27">
        <v>57</v>
      </c>
      <c r="AC112" s="27"/>
      <c r="AE112" s="27"/>
      <c r="AG112" s="27"/>
      <c r="AI112" s="26">
        <f>+D112+F112+H112+J112+L112+N112+P112+T112+R112+V112+X112+Z112+AB112+AD112+AF112+AH112</f>
        <v>0</v>
      </c>
      <c r="AJ112" s="26">
        <f>+D112+P112+AB112+AF112</f>
        <v>0</v>
      </c>
      <c r="AK112" s="6">
        <f>+L112+N112+V112+AD112</f>
        <v>0</v>
      </c>
      <c r="AL112" s="6">
        <f>+H112+J112+R112</f>
        <v>0</v>
      </c>
      <c r="AM112" s="6">
        <f>+F112+T112+X112</f>
        <v>0</v>
      </c>
      <c r="AN112" s="29">
        <f>+AH112</f>
        <v>0</v>
      </c>
    </row>
    <row r="113" spans="1:40" ht="15">
      <c r="A113" s="33" t="s">
        <v>185</v>
      </c>
      <c r="B113" s="22" t="s">
        <v>11</v>
      </c>
      <c r="C113" s="26">
        <v>18</v>
      </c>
      <c r="D113" s="5">
        <v>13</v>
      </c>
      <c r="E113" s="26"/>
      <c r="G113" s="28">
        <v>23</v>
      </c>
      <c r="H113" s="5">
        <v>8</v>
      </c>
      <c r="I113" s="31" t="s">
        <v>333</v>
      </c>
      <c r="K113" s="26">
        <v>1</v>
      </c>
      <c r="L113" s="5">
        <v>100</v>
      </c>
      <c r="M113" s="26">
        <v>1</v>
      </c>
      <c r="N113" s="5">
        <v>100</v>
      </c>
      <c r="O113" s="26">
        <v>25</v>
      </c>
      <c r="Q113" s="26"/>
      <c r="S113" s="26"/>
      <c r="U113" s="26">
        <v>1</v>
      </c>
      <c r="V113" s="15">
        <v>100</v>
      </c>
      <c r="Y113" s="26">
        <v>9</v>
      </c>
      <c r="Z113" s="25">
        <v>15</v>
      </c>
      <c r="AA113" s="26">
        <v>6</v>
      </c>
      <c r="AB113" s="25">
        <v>40</v>
      </c>
      <c r="AC113" s="26">
        <v>28</v>
      </c>
      <c r="AD113" s="25">
        <v>3</v>
      </c>
      <c r="AE113" s="27" t="s">
        <v>7</v>
      </c>
      <c r="AG113" s="28">
        <v>9</v>
      </c>
      <c r="AH113" s="25">
        <v>29</v>
      </c>
      <c r="AI113" s="26">
        <f>+D113+F113+H113+J113+L113+N113+P113+T113+R113+V113+X113+Z113+AB113+AD113+AF113+AH113</f>
        <v>408</v>
      </c>
      <c r="AJ113" s="26">
        <f>+D113+P113+AB113+AF113</f>
        <v>53</v>
      </c>
      <c r="AK113" s="6">
        <f>+L113+N113+V113+AD113</f>
        <v>303</v>
      </c>
      <c r="AL113" s="6">
        <f>+H113+J113+R113</f>
        <v>8</v>
      </c>
      <c r="AM113" s="6">
        <f>+F113+T113+X113</f>
        <v>0</v>
      </c>
      <c r="AN113" s="29">
        <f>+AH113</f>
        <v>29</v>
      </c>
    </row>
    <row r="114" spans="1:40" ht="15">
      <c r="A114" s="33" t="s">
        <v>170</v>
      </c>
      <c r="B114" s="22" t="s">
        <v>1</v>
      </c>
      <c r="C114" s="26">
        <v>10</v>
      </c>
      <c r="D114" s="5">
        <v>26</v>
      </c>
      <c r="E114" s="26"/>
      <c r="G114" s="26"/>
      <c r="I114" s="26"/>
      <c r="K114" s="26"/>
      <c r="M114" s="26"/>
      <c r="O114" s="27" t="s">
        <v>250</v>
      </c>
      <c r="Q114" s="27"/>
      <c r="S114" s="27"/>
      <c r="U114" s="27"/>
      <c r="W114" s="27"/>
      <c r="Y114" s="26">
        <v>2</v>
      </c>
      <c r="Z114" s="25">
        <v>80</v>
      </c>
      <c r="AA114" s="26">
        <v>7</v>
      </c>
      <c r="AB114" s="25">
        <v>36</v>
      </c>
      <c r="AE114" s="27" t="s">
        <v>7</v>
      </c>
      <c r="AG114" s="27"/>
      <c r="AI114" s="26">
        <f>+D114+F114+H114+J114+L114+N114+P114+T114+R114+V114+X114+Z114+AB114+AD114+AF114+AH114</f>
        <v>142</v>
      </c>
      <c r="AJ114" s="26">
        <f>+D114+P114+AB114+AF114</f>
        <v>62</v>
      </c>
      <c r="AK114" s="6">
        <f>+L114+N114+V114+AD114</f>
        <v>0</v>
      </c>
      <c r="AL114" s="6">
        <f>+H114+J114+R114</f>
        <v>0</v>
      </c>
      <c r="AM114" s="6">
        <f>+F114+T114+X114</f>
        <v>0</v>
      </c>
      <c r="AN114" s="29">
        <f>+AH114</f>
        <v>0</v>
      </c>
    </row>
    <row r="115" spans="1:40" ht="15">
      <c r="A115" s="30" t="s">
        <v>547</v>
      </c>
      <c r="B115" s="23" t="s">
        <v>13</v>
      </c>
      <c r="C115" s="26"/>
      <c r="E115" s="26"/>
      <c r="G115" s="26"/>
      <c r="I115" s="26"/>
      <c r="K115" s="26"/>
      <c r="M115" s="26"/>
      <c r="O115" s="26"/>
      <c r="Q115" s="26"/>
      <c r="S115" s="26"/>
      <c r="U115" s="26"/>
      <c r="AC115" s="27">
        <v>56</v>
      </c>
      <c r="AE115" s="27"/>
      <c r="AG115" s="27"/>
      <c r="AI115" s="26">
        <f>+D115+F115+H115+J115+L115+N115+P115+T115+R115+V115+X115+Z115+AB115+AD115+AF115+AH115</f>
        <v>0</v>
      </c>
      <c r="AJ115" s="26">
        <f>+D115+P115+AB115+AF115</f>
        <v>0</v>
      </c>
      <c r="AK115" s="6">
        <f>+L115+N115+V115+AD115</f>
        <v>0</v>
      </c>
      <c r="AL115" s="6">
        <f>+H115+J115+R115</f>
        <v>0</v>
      </c>
      <c r="AM115" s="6">
        <f>+F115+T115+X115</f>
        <v>0</v>
      </c>
      <c r="AN115" s="29">
        <f>+AH115</f>
        <v>0</v>
      </c>
    </row>
    <row r="116" spans="1:40" ht="15">
      <c r="A116" s="33" t="s">
        <v>447</v>
      </c>
      <c r="B116" s="33" t="s">
        <v>8</v>
      </c>
      <c r="C116" s="26"/>
      <c r="E116" s="26"/>
      <c r="G116" s="26"/>
      <c r="I116" s="26"/>
      <c r="K116" s="26"/>
      <c r="M116" s="26"/>
      <c r="O116" s="26"/>
      <c r="Q116" s="27">
        <v>52</v>
      </c>
      <c r="S116" s="27">
        <v>31</v>
      </c>
      <c r="U116" s="27"/>
      <c r="W116" s="26">
        <v>29</v>
      </c>
      <c r="X116" s="25">
        <v>2</v>
      </c>
      <c r="AI116" s="26">
        <f>+D116+F116+H116+J116+L116+N116+P116+T116+R116+V116+X116+Z116+AB116+AD116+AF116+AH116</f>
        <v>2</v>
      </c>
      <c r="AJ116" s="26">
        <f>+D116+P116+AB116+AF116</f>
        <v>0</v>
      </c>
      <c r="AK116" s="6">
        <f>+L116+N116+V116+AD116</f>
        <v>0</v>
      </c>
      <c r="AL116" s="6">
        <f>+H116+J116+R116</f>
        <v>0</v>
      </c>
      <c r="AM116" s="6">
        <f>+F116+T116+X116</f>
        <v>2</v>
      </c>
      <c r="AN116" s="29">
        <f>+AH116</f>
        <v>0</v>
      </c>
    </row>
    <row r="117" spans="1:40" ht="15">
      <c r="A117" s="23" t="s">
        <v>288</v>
      </c>
      <c r="B117" s="22" t="s">
        <v>15</v>
      </c>
      <c r="C117" s="26"/>
      <c r="E117" s="31" t="s">
        <v>333</v>
      </c>
      <c r="G117" s="31">
        <v>57</v>
      </c>
      <c r="I117" s="31">
        <v>38</v>
      </c>
      <c r="K117" s="31">
        <v>48</v>
      </c>
      <c r="M117" s="31"/>
      <c r="O117" s="31"/>
      <c r="Q117" s="31"/>
      <c r="S117" s="31"/>
      <c r="U117" s="31"/>
      <c r="W117" s="31"/>
      <c r="Y117" s="31"/>
      <c r="AA117" s="27">
        <v>42</v>
      </c>
      <c r="AC117" s="27"/>
      <c r="AE117" s="27"/>
      <c r="AG117" s="27"/>
      <c r="AI117" s="26">
        <f>+D117+F117+H117+J117+L117+N117+P117+T117+R117+V117+X117+Z117+AB117+AD117+AF117+AH117</f>
        <v>0</v>
      </c>
      <c r="AJ117" s="26">
        <f>+D117+P117+AB117+AF117</f>
        <v>0</v>
      </c>
      <c r="AK117" s="6">
        <f>+L117+N117+V117+AD117</f>
        <v>0</v>
      </c>
      <c r="AL117" s="6">
        <f>+H117+J117+R117</f>
        <v>0</v>
      </c>
      <c r="AM117" s="6">
        <f>+F117+T117+X117</f>
        <v>0</v>
      </c>
      <c r="AN117" s="29">
        <f>+AH117</f>
        <v>0</v>
      </c>
    </row>
    <row r="118" spans="1:40" ht="15">
      <c r="A118" s="33" t="s">
        <v>233</v>
      </c>
      <c r="B118" s="22" t="s">
        <v>18</v>
      </c>
      <c r="C118" s="31" t="s">
        <v>7</v>
      </c>
      <c r="E118" s="26"/>
      <c r="G118" s="27"/>
      <c r="I118" s="26"/>
      <c r="K118" s="26"/>
      <c r="M118" s="26"/>
      <c r="O118" s="26"/>
      <c r="Q118" s="26"/>
      <c r="S118" s="26"/>
      <c r="U118" s="26"/>
      <c r="AA118" s="27" t="s">
        <v>7</v>
      </c>
      <c r="AC118" s="27"/>
      <c r="AE118" s="27"/>
      <c r="AG118" s="27"/>
      <c r="AI118" s="26">
        <f>+D118+F118+H118+J118+L118+N118+P118+T118+R118+V118+X118+Z118+AB118+AD118+AF118+AH118</f>
        <v>0</v>
      </c>
      <c r="AJ118" s="26">
        <f>+D118+P118+AB118+AF118</f>
        <v>0</v>
      </c>
      <c r="AK118" s="6">
        <f>+L118+N118+V118+AD118</f>
        <v>0</v>
      </c>
      <c r="AL118" s="6">
        <f>+H118+J118+R118</f>
        <v>0</v>
      </c>
      <c r="AM118" s="6">
        <f>+F118+T118+X118</f>
        <v>0</v>
      </c>
      <c r="AN118" s="29">
        <f>+AH118</f>
        <v>0</v>
      </c>
    </row>
    <row r="119" spans="1:40" ht="15">
      <c r="A119" s="23" t="s">
        <v>289</v>
      </c>
      <c r="B119" s="22" t="s">
        <v>14</v>
      </c>
      <c r="C119" s="26"/>
      <c r="E119" s="31">
        <v>41</v>
      </c>
      <c r="G119" s="31">
        <v>50</v>
      </c>
      <c r="I119" s="26"/>
      <c r="K119" s="26"/>
      <c r="M119" s="26"/>
      <c r="O119" s="26"/>
      <c r="Q119" s="27">
        <v>34</v>
      </c>
      <c r="S119" s="27">
        <v>36</v>
      </c>
      <c r="U119" s="27"/>
      <c r="W119" s="27">
        <v>38</v>
      </c>
      <c r="Y119" s="27"/>
      <c r="AA119" s="27"/>
      <c r="AC119" s="27"/>
      <c r="AE119" s="27"/>
      <c r="AG119" s="27"/>
      <c r="AI119" s="26">
        <f>+D119+F119+H119+J119+L119+N119+P119+T119+R119+V119+X119+Z119+AB119+AD119+AF119+AH119</f>
        <v>0</v>
      </c>
      <c r="AJ119" s="26">
        <f>+D119+P119+AB119+AF119</f>
        <v>0</v>
      </c>
      <c r="AK119" s="6">
        <f>+L119+N119+V119+AD119</f>
        <v>0</v>
      </c>
      <c r="AL119" s="6">
        <f>+H119+J119+R119</f>
        <v>0</v>
      </c>
      <c r="AM119" s="6">
        <f>+F119+T119+X119</f>
        <v>0</v>
      </c>
      <c r="AN119" s="29">
        <f>+AH119</f>
        <v>0</v>
      </c>
    </row>
    <row r="120" spans="1:40" ht="15">
      <c r="A120" s="23" t="s">
        <v>290</v>
      </c>
      <c r="B120" s="22" t="s">
        <v>10</v>
      </c>
      <c r="C120" s="26"/>
      <c r="E120" s="31">
        <v>46</v>
      </c>
      <c r="G120" s="31">
        <v>37</v>
      </c>
      <c r="I120" s="31">
        <v>33</v>
      </c>
      <c r="K120" s="31"/>
      <c r="M120" s="31"/>
      <c r="O120" s="31"/>
      <c r="Q120" s="26">
        <v>25</v>
      </c>
      <c r="R120" s="15">
        <v>6</v>
      </c>
      <c r="S120" s="27">
        <v>39</v>
      </c>
      <c r="U120" s="27"/>
      <c r="W120" s="27"/>
      <c r="Y120" s="27"/>
      <c r="AA120" s="27"/>
      <c r="AC120" s="27"/>
      <c r="AE120" s="27"/>
      <c r="AG120" s="28">
        <v>19</v>
      </c>
      <c r="AH120" s="25">
        <v>12</v>
      </c>
      <c r="AI120" s="26">
        <f>+D120+F120+H120+J120+L120+N120+P120+T120+R120+V120+X120+Z120+AB120+AD120+AF120+AH120</f>
        <v>18</v>
      </c>
      <c r="AJ120" s="26">
        <f>+D120+P120+AB120+AF120</f>
        <v>0</v>
      </c>
      <c r="AK120" s="6">
        <f>+L120+N120+V120+AD120</f>
        <v>0</v>
      </c>
      <c r="AL120" s="6">
        <f>+H120+J120+R120</f>
        <v>6</v>
      </c>
      <c r="AM120" s="6">
        <f>+F120+T120+X120</f>
        <v>0</v>
      </c>
      <c r="AN120" s="29">
        <f>+AH120</f>
        <v>12</v>
      </c>
    </row>
    <row r="121" spans="1:40" ht="15">
      <c r="A121" s="33" t="s">
        <v>465</v>
      </c>
      <c r="B121" s="22" t="s">
        <v>5</v>
      </c>
      <c r="C121" s="26"/>
      <c r="E121" s="26"/>
      <c r="G121" s="26"/>
      <c r="I121" s="26"/>
      <c r="K121" s="26"/>
      <c r="M121" s="26"/>
      <c r="O121" s="26"/>
      <c r="Q121" s="26"/>
      <c r="S121" s="26"/>
      <c r="U121" s="27">
        <v>38</v>
      </c>
      <c r="W121" s="27"/>
      <c r="Y121" s="27"/>
      <c r="AA121" s="27"/>
      <c r="AC121" s="27" t="s">
        <v>7</v>
      </c>
      <c r="AE121" s="27"/>
      <c r="AG121" s="27"/>
      <c r="AI121" s="26">
        <f>+D121+F121+H121+J121+L121+N121+P121+T121+R121+V121+X121+Z121+AB121+AD121+AF121+AH121</f>
        <v>0</v>
      </c>
      <c r="AJ121" s="26">
        <f>+D121+P121+AB121+AF121</f>
        <v>0</v>
      </c>
      <c r="AK121" s="6">
        <f>+L121+N121+V121+AD121</f>
        <v>0</v>
      </c>
      <c r="AL121" s="6">
        <f>+H121+J121+R121</f>
        <v>0</v>
      </c>
      <c r="AM121" s="6">
        <f>+F121+T121+X121</f>
        <v>0</v>
      </c>
      <c r="AN121" s="29">
        <f>+AH121</f>
        <v>0</v>
      </c>
    </row>
    <row r="122" spans="1:40" ht="15">
      <c r="A122" s="33" t="s">
        <v>198</v>
      </c>
      <c r="B122" s="22" t="s">
        <v>5</v>
      </c>
      <c r="C122" s="31">
        <v>36</v>
      </c>
      <c r="E122" s="26"/>
      <c r="G122" s="27"/>
      <c r="I122" s="27"/>
      <c r="K122" s="27"/>
      <c r="M122" s="27"/>
      <c r="O122" s="27" t="s">
        <v>7</v>
      </c>
      <c r="Q122" s="27"/>
      <c r="S122" s="27"/>
      <c r="U122" s="27"/>
      <c r="W122" s="27"/>
      <c r="Y122" s="27"/>
      <c r="AA122" s="27">
        <v>39</v>
      </c>
      <c r="AC122" s="27"/>
      <c r="AE122" s="26">
        <v>4</v>
      </c>
      <c r="AF122" s="25">
        <v>50</v>
      </c>
      <c r="AI122" s="26">
        <f>+D122+F122+H122+J122+L122+N122+P122+T122+R122+V122+X122+Z122+AB122+AD122+AF122+AH122</f>
        <v>50</v>
      </c>
      <c r="AJ122" s="26">
        <f>+D122+P122+AB122+AF122</f>
        <v>50</v>
      </c>
      <c r="AK122" s="6">
        <f>+L122+N122+V122+AD122</f>
        <v>0</v>
      </c>
      <c r="AL122" s="6">
        <f>+H122+J122+R122</f>
        <v>0</v>
      </c>
      <c r="AM122" s="6">
        <f>+F122+T122+X122</f>
        <v>0</v>
      </c>
      <c r="AN122" s="29">
        <f>+AH122</f>
        <v>0</v>
      </c>
    </row>
    <row r="123" spans="1:40" ht="15">
      <c r="A123" s="23" t="s">
        <v>487</v>
      </c>
      <c r="B123" s="23" t="s">
        <v>5</v>
      </c>
      <c r="C123" s="26"/>
      <c r="E123" s="26"/>
      <c r="G123" s="26"/>
      <c r="I123" s="26"/>
      <c r="K123" s="26"/>
      <c r="M123" s="26"/>
      <c r="O123" s="26"/>
      <c r="Q123" s="26"/>
      <c r="S123" s="26"/>
      <c r="U123" s="26"/>
      <c r="W123" s="27" t="s">
        <v>333</v>
      </c>
      <c r="Y123" s="27"/>
      <c r="AA123" s="27"/>
      <c r="AC123" s="27"/>
      <c r="AE123" s="27"/>
      <c r="AG123" s="27"/>
      <c r="AI123" s="26">
        <f>+D123+F123+H123+J123+L123+N123+P123+T123+R123+V123+X123+Z123+AB123+AD123+AF123+AH123</f>
        <v>0</v>
      </c>
      <c r="AJ123" s="26">
        <f>+D123+P123+AB123+AF123</f>
        <v>0</v>
      </c>
      <c r="AK123" s="6">
        <f>+L123+N123+V123+AD123</f>
        <v>0</v>
      </c>
      <c r="AL123" s="6">
        <f>+H123+J123+R123</f>
        <v>0</v>
      </c>
      <c r="AM123" s="6">
        <f>+F123+T123+X123</f>
        <v>0</v>
      </c>
      <c r="AN123" s="29">
        <f>+AH123</f>
        <v>0</v>
      </c>
    </row>
    <row r="124" spans="1:40" ht="15">
      <c r="A124" s="33" t="s">
        <v>231</v>
      </c>
      <c r="B124" s="22" t="s">
        <v>1</v>
      </c>
      <c r="C124" s="26">
        <v>21</v>
      </c>
      <c r="D124" s="5">
        <v>10</v>
      </c>
      <c r="E124" s="26"/>
      <c r="G124" s="26"/>
      <c r="I124" s="26"/>
      <c r="K124" s="26"/>
      <c r="M124" s="26"/>
      <c r="O124" s="26"/>
      <c r="Q124" s="26"/>
      <c r="S124" s="26"/>
      <c r="U124" s="27" t="s">
        <v>7</v>
      </c>
      <c r="W124" s="27"/>
      <c r="Y124" s="27"/>
      <c r="AA124" s="27" t="s">
        <v>7</v>
      </c>
      <c r="AC124" s="27">
        <v>54</v>
      </c>
      <c r="AE124" s="27">
        <v>42</v>
      </c>
      <c r="AG124" s="28">
        <v>25</v>
      </c>
      <c r="AH124" s="25">
        <v>6</v>
      </c>
      <c r="AI124" s="26">
        <f>+D124+F124+H124+J124+L124+N124+P124+T124+R124+V124+X124+Z124+AB124+AD124+AF124+AH124</f>
        <v>16</v>
      </c>
      <c r="AJ124" s="26">
        <f>+D124+P124+AB124+AF124</f>
        <v>10</v>
      </c>
      <c r="AK124" s="6">
        <f>+L124+N124+V124+AD124</f>
        <v>0</v>
      </c>
      <c r="AL124" s="6">
        <f>+H124+J124+R124</f>
        <v>0</v>
      </c>
      <c r="AM124" s="6">
        <f>+F124+T124+X124</f>
        <v>0</v>
      </c>
      <c r="AN124" s="29">
        <f>+AH124</f>
        <v>6</v>
      </c>
    </row>
    <row r="125" spans="1:40" ht="15">
      <c r="A125" s="33" t="s">
        <v>201</v>
      </c>
      <c r="B125" s="22" t="s">
        <v>11</v>
      </c>
      <c r="C125" s="31" t="s">
        <v>7</v>
      </c>
      <c r="E125" s="6">
        <v>8</v>
      </c>
      <c r="F125" s="5">
        <v>32</v>
      </c>
      <c r="G125" s="28">
        <v>12</v>
      </c>
      <c r="H125" s="5">
        <v>22</v>
      </c>
      <c r="I125" s="31" t="s">
        <v>333</v>
      </c>
      <c r="K125" s="26">
        <v>27</v>
      </c>
      <c r="L125" s="5">
        <v>4</v>
      </c>
      <c r="M125" s="31" t="s">
        <v>7</v>
      </c>
      <c r="O125" s="27" t="s">
        <v>7</v>
      </c>
      <c r="Q125" s="26">
        <v>16</v>
      </c>
      <c r="R125" s="15">
        <v>15</v>
      </c>
      <c r="S125" s="26">
        <v>17</v>
      </c>
      <c r="T125" s="15">
        <v>14</v>
      </c>
      <c r="U125" s="26">
        <v>15</v>
      </c>
      <c r="V125" s="15">
        <v>16</v>
      </c>
      <c r="W125" s="26">
        <v>8</v>
      </c>
      <c r="X125" s="25">
        <v>32</v>
      </c>
      <c r="Y125" s="26">
        <v>4</v>
      </c>
      <c r="Z125" s="25">
        <v>50</v>
      </c>
      <c r="AA125" s="27">
        <v>32</v>
      </c>
      <c r="AC125" s="26">
        <v>22</v>
      </c>
      <c r="AD125" s="25">
        <v>9</v>
      </c>
      <c r="AE125" s="27" t="s">
        <v>7</v>
      </c>
      <c r="AG125" s="28">
        <v>6</v>
      </c>
      <c r="AH125" s="25">
        <v>40</v>
      </c>
      <c r="AI125" s="26">
        <f>+D125+F125+H125+J125+L125+N125+P125+T125+R125+V125+X125+Z125+AB125+AD125+AF125+AH125</f>
        <v>234</v>
      </c>
      <c r="AJ125" s="26">
        <f>+D125+P125+AB125+AF125</f>
        <v>0</v>
      </c>
      <c r="AK125" s="6">
        <f>+L125+N125+V125+AD125</f>
        <v>29</v>
      </c>
      <c r="AL125" s="6">
        <f>+H125+J125+R125</f>
        <v>37</v>
      </c>
      <c r="AM125" s="6">
        <f>+F125+T125+X125</f>
        <v>78</v>
      </c>
      <c r="AN125" s="29">
        <f>+AH125</f>
        <v>40</v>
      </c>
    </row>
    <row r="126" spans="1:40" ht="15">
      <c r="A126" s="33" t="s">
        <v>187</v>
      </c>
      <c r="B126" s="22" t="s">
        <v>1</v>
      </c>
      <c r="C126" s="26">
        <v>12</v>
      </c>
      <c r="D126" s="5">
        <v>22</v>
      </c>
      <c r="E126" s="26"/>
      <c r="G126" s="26"/>
      <c r="I126" s="26"/>
      <c r="K126" s="26">
        <v>15</v>
      </c>
      <c r="L126" s="5">
        <v>16</v>
      </c>
      <c r="M126" s="26">
        <v>15</v>
      </c>
      <c r="N126" s="5">
        <v>16</v>
      </c>
      <c r="O126" s="26">
        <v>3</v>
      </c>
      <c r="P126" s="5">
        <v>60</v>
      </c>
      <c r="Q126" s="26"/>
      <c r="S126" s="26"/>
      <c r="U126" s="26">
        <v>23</v>
      </c>
      <c r="V126" s="15">
        <v>8</v>
      </c>
      <c r="AA126" s="26">
        <v>29</v>
      </c>
      <c r="AB126" s="25">
        <v>2</v>
      </c>
      <c r="AC126" s="26">
        <v>17</v>
      </c>
      <c r="AD126" s="25">
        <v>14</v>
      </c>
      <c r="AE126" s="26">
        <v>8</v>
      </c>
      <c r="AF126" s="25">
        <v>32</v>
      </c>
      <c r="AI126" s="26">
        <f>+D126+F126+H126+J126+L126+N126+P126+T126+R126+V126+X126+Z126+AB126+AD126+AF126+AH126</f>
        <v>170</v>
      </c>
      <c r="AJ126" s="26">
        <f>+D126+P126+AB126+AF126</f>
        <v>116</v>
      </c>
      <c r="AK126" s="6">
        <f>+L126+N126+V126+AD126</f>
        <v>54</v>
      </c>
      <c r="AL126" s="6">
        <f>+H126+J126+R126</f>
        <v>0</v>
      </c>
      <c r="AM126" s="6">
        <f>+F126+T126+X126</f>
        <v>0</v>
      </c>
      <c r="AN126" s="29">
        <f>+AH126</f>
        <v>0</v>
      </c>
    </row>
    <row r="127" spans="1:40" ht="15">
      <c r="A127" s="33" t="s">
        <v>182</v>
      </c>
      <c r="B127" s="22" t="s">
        <v>10</v>
      </c>
      <c r="C127" s="26">
        <v>7</v>
      </c>
      <c r="D127" s="5">
        <v>36</v>
      </c>
      <c r="E127" s="26"/>
      <c r="G127" s="26"/>
      <c r="I127" s="27"/>
      <c r="K127" s="26" t="s">
        <v>19</v>
      </c>
      <c r="M127" s="26">
        <v>9</v>
      </c>
      <c r="N127" s="5">
        <v>29</v>
      </c>
      <c r="O127" s="26">
        <v>9</v>
      </c>
      <c r="P127" s="5">
        <v>29</v>
      </c>
      <c r="Q127" s="26"/>
      <c r="S127" s="26"/>
      <c r="U127" s="26">
        <v>13</v>
      </c>
      <c r="V127" s="15">
        <v>20</v>
      </c>
      <c r="AA127" s="26">
        <v>9</v>
      </c>
      <c r="AB127" s="25">
        <v>29</v>
      </c>
      <c r="AC127" s="26">
        <v>24</v>
      </c>
      <c r="AD127" s="25">
        <v>7</v>
      </c>
      <c r="AE127" s="27" t="s">
        <v>7</v>
      </c>
      <c r="AG127" s="27"/>
      <c r="AI127" s="26">
        <f>+D127+F127+H127+J127+L127+N127+P127+T127+R127+V127+X127+Z127+AB127+AD127+AF127+AH127</f>
        <v>150</v>
      </c>
      <c r="AJ127" s="26">
        <f>+D127+P127+AB127+AF127</f>
        <v>94</v>
      </c>
      <c r="AK127" s="6">
        <f>+L127+N127+V127+AD127</f>
        <v>56</v>
      </c>
      <c r="AL127" s="6">
        <f>+H127+J127+R127</f>
        <v>0</v>
      </c>
      <c r="AM127" s="6">
        <f>+F127+T127+X127</f>
        <v>0</v>
      </c>
      <c r="AN127" s="29">
        <f>+AH127</f>
        <v>0</v>
      </c>
    </row>
    <row r="128" spans="1:40" ht="15">
      <c r="A128" s="33" t="s">
        <v>227</v>
      </c>
      <c r="B128" s="22" t="s">
        <v>1</v>
      </c>
      <c r="C128" s="31" t="s">
        <v>7</v>
      </c>
      <c r="E128" s="26"/>
      <c r="G128" s="26"/>
      <c r="I128" s="26"/>
      <c r="K128" s="26"/>
      <c r="M128" s="26"/>
      <c r="O128" s="27">
        <v>42</v>
      </c>
      <c r="Q128" s="27"/>
      <c r="S128" s="27"/>
      <c r="U128" s="27"/>
      <c r="W128" s="27"/>
      <c r="Y128" s="27"/>
      <c r="AA128" s="27">
        <v>40</v>
      </c>
      <c r="AC128" s="27"/>
      <c r="AE128" s="27" t="s">
        <v>7</v>
      </c>
      <c r="AG128" s="27"/>
      <c r="AI128" s="26">
        <f>+D128+F128+H128+J128+L128+N128+P128+T128+R128+V128+X128+Z128+AB128+AD128+AF128+AH128</f>
        <v>0</v>
      </c>
      <c r="AJ128" s="26">
        <f>+D128+P128+AB128+AF128</f>
        <v>0</v>
      </c>
      <c r="AK128" s="6">
        <f>+L128+N128+V128+AD128</f>
        <v>0</v>
      </c>
      <c r="AL128" s="6">
        <f>+H128+J128+R128</f>
        <v>0</v>
      </c>
      <c r="AM128" s="6">
        <f>+F128+T128+X128</f>
        <v>0</v>
      </c>
      <c r="AN128" s="29">
        <f>+AH128</f>
        <v>0</v>
      </c>
    </row>
    <row r="129" spans="1:40" ht="15">
      <c r="A129" s="33" t="s">
        <v>221</v>
      </c>
      <c r="B129" s="22" t="s">
        <v>8</v>
      </c>
      <c r="C129" s="31">
        <v>45</v>
      </c>
      <c r="E129" s="26"/>
      <c r="G129" s="27"/>
      <c r="I129" s="27"/>
      <c r="K129" s="27"/>
      <c r="M129" s="31">
        <v>35</v>
      </c>
      <c r="O129" s="26">
        <v>8</v>
      </c>
      <c r="P129" s="5">
        <v>32</v>
      </c>
      <c r="Q129" s="26"/>
      <c r="S129" s="26"/>
      <c r="U129" s="27">
        <v>45</v>
      </c>
      <c r="W129" s="27"/>
      <c r="Y129" s="27"/>
      <c r="AA129" s="27">
        <v>44</v>
      </c>
      <c r="AC129" s="27">
        <v>48</v>
      </c>
      <c r="AE129" s="26">
        <v>22</v>
      </c>
      <c r="AF129" s="25">
        <v>9</v>
      </c>
      <c r="AI129" s="26">
        <f>+D129+F129+H129+J129+L129+N129+P129+T129+R129+V129+X129+Z129+AB129+AD129+AF129+AH129</f>
        <v>41</v>
      </c>
      <c r="AJ129" s="26">
        <f>+D129+P129+AB129+AF129</f>
        <v>41</v>
      </c>
      <c r="AK129" s="6">
        <f>+L129+N129+V129+AD129</f>
        <v>0</v>
      </c>
      <c r="AL129" s="6">
        <f>+H129+J129+R129</f>
        <v>0</v>
      </c>
      <c r="AM129" s="6">
        <f>+F129+T129+X129</f>
        <v>0</v>
      </c>
      <c r="AN129" s="29">
        <f>+AH129</f>
        <v>0</v>
      </c>
    </row>
    <row r="130" spans="1:40" ht="15">
      <c r="A130" s="33" t="s">
        <v>454</v>
      </c>
      <c r="B130" s="33" t="s">
        <v>1</v>
      </c>
      <c r="C130" s="26"/>
      <c r="E130" s="26"/>
      <c r="G130" s="26"/>
      <c r="I130" s="26"/>
      <c r="K130" s="26"/>
      <c r="M130" s="26"/>
      <c r="O130" s="26"/>
      <c r="Q130" s="26"/>
      <c r="S130" s="27">
        <v>58</v>
      </c>
      <c r="U130" s="27"/>
      <c r="W130" s="27"/>
      <c r="Y130" s="27"/>
      <c r="AA130" s="27"/>
      <c r="AC130" s="27"/>
      <c r="AE130" s="27"/>
      <c r="AG130" s="27"/>
      <c r="AI130" s="26">
        <f>+D130+F130+H130+J130+L130+N130+P130+T130+R130+V130+X130+Z130+AB130+AD130+AF130+AH130</f>
        <v>0</v>
      </c>
      <c r="AJ130" s="26">
        <f>+D130+P130+AB130+AF130</f>
        <v>0</v>
      </c>
      <c r="AK130" s="6">
        <f>+L130+N130+V130+AD130</f>
        <v>0</v>
      </c>
      <c r="AL130" s="6">
        <f>+H130+J130+R130</f>
        <v>0</v>
      </c>
      <c r="AM130" s="6">
        <f>+F130+T130+X130</f>
        <v>0</v>
      </c>
      <c r="AN130" s="29">
        <f>+AH130</f>
        <v>0</v>
      </c>
    </row>
    <row r="131" spans="1:40" ht="15">
      <c r="A131" s="33" t="s">
        <v>188</v>
      </c>
      <c r="B131" s="22" t="s">
        <v>15</v>
      </c>
      <c r="C131" s="31">
        <v>33</v>
      </c>
      <c r="E131" s="26"/>
      <c r="G131" s="26"/>
      <c r="I131" s="26"/>
      <c r="K131" s="26"/>
      <c r="M131" s="26"/>
      <c r="O131" s="26">
        <v>15</v>
      </c>
      <c r="P131" s="5">
        <v>16</v>
      </c>
      <c r="Q131" s="26"/>
      <c r="S131" s="26"/>
      <c r="U131" s="26"/>
      <c r="AA131" s="26">
        <v>23</v>
      </c>
      <c r="AB131" s="25">
        <v>8</v>
      </c>
      <c r="AE131" s="27" t="s">
        <v>7</v>
      </c>
      <c r="AG131" s="27"/>
      <c r="AI131" s="26">
        <f>+D131+F131+H131+J131+L131+N131+P131+T131+R131+V131+X131+Z131+AB131+AD131+AF131+AH131</f>
        <v>24</v>
      </c>
      <c r="AJ131" s="26">
        <f>+D131+P131+AB131+AF131</f>
        <v>24</v>
      </c>
      <c r="AK131" s="6">
        <f>+L131+N131+V131+AD131</f>
        <v>0</v>
      </c>
      <c r="AL131" s="6">
        <f>+H131+J131+R131</f>
        <v>0</v>
      </c>
      <c r="AM131" s="6">
        <f>+F131+T131+X131</f>
        <v>0</v>
      </c>
      <c r="AN131" s="29">
        <f>+AH131</f>
        <v>0</v>
      </c>
    </row>
    <row r="132" spans="1:40" ht="15">
      <c r="A132" s="33" t="s">
        <v>184</v>
      </c>
      <c r="B132" s="22" t="s">
        <v>3</v>
      </c>
      <c r="C132" s="6">
        <v>2</v>
      </c>
      <c r="D132" s="5">
        <v>80</v>
      </c>
      <c r="E132" s="26"/>
      <c r="G132" s="27"/>
      <c r="I132" s="27"/>
      <c r="K132" s="27"/>
      <c r="M132" s="27"/>
      <c r="O132" s="26">
        <v>22</v>
      </c>
      <c r="P132" s="5">
        <v>9</v>
      </c>
      <c r="Q132" s="26"/>
      <c r="S132" s="26"/>
      <c r="U132" s="27" t="s">
        <v>7</v>
      </c>
      <c r="W132" s="27"/>
      <c r="Y132" s="27"/>
      <c r="AA132" s="26">
        <v>1</v>
      </c>
      <c r="AB132" s="25">
        <v>100</v>
      </c>
      <c r="AE132" s="26">
        <v>16</v>
      </c>
      <c r="AF132" s="25">
        <v>15</v>
      </c>
      <c r="AI132" s="26">
        <f>+D132+F132+H132+J132+L132+N132+P132+T132+R132+V132+X132+Z132+AB132+AD132+AF132+AH132</f>
        <v>204</v>
      </c>
      <c r="AJ132" s="6">
        <f>+D132+P132+AB132+AF132</f>
        <v>204</v>
      </c>
      <c r="AK132" s="6">
        <f>+L132+N132+V132+AD132</f>
        <v>0</v>
      </c>
      <c r="AL132" s="6">
        <f>+H132+J132+R132</f>
        <v>0</v>
      </c>
      <c r="AM132" s="6">
        <f>+F132+T132+X132</f>
        <v>0</v>
      </c>
      <c r="AN132" s="29">
        <f>+AH132</f>
        <v>0</v>
      </c>
    </row>
    <row r="133" spans="1:40" ht="15">
      <c r="A133" s="33" t="s">
        <v>468</v>
      </c>
      <c r="B133" s="22" t="s">
        <v>461</v>
      </c>
      <c r="C133" s="26"/>
      <c r="E133" s="26"/>
      <c r="G133" s="26"/>
      <c r="I133" s="26"/>
      <c r="K133" s="26"/>
      <c r="M133" s="26"/>
      <c r="O133" s="26"/>
      <c r="Q133" s="26"/>
      <c r="S133" s="26"/>
      <c r="U133" s="27">
        <v>58</v>
      </c>
      <c r="W133" s="27"/>
      <c r="Y133" s="27"/>
      <c r="AA133" s="27"/>
      <c r="AC133" s="27"/>
      <c r="AE133" s="27"/>
      <c r="AG133" s="27"/>
      <c r="AI133" s="26">
        <f>+D133+F133+H133+J133+L133+N133+P133+T133+R133+V133+X133+Z133+AB133+AD133+AF133+AH133</f>
        <v>0</v>
      </c>
      <c r="AJ133" s="6">
        <f>+D133+P133+AB133+AF133</f>
        <v>0</v>
      </c>
      <c r="AK133" s="6">
        <f>+L133+N133+V133+AD133</f>
        <v>0</v>
      </c>
      <c r="AL133" s="6">
        <f>+H133+J133+R133</f>
        <v>0</v>
      </c>
      <c r="AM133" s="6">
        <f>+F133+T133+X133</f>
        <v>0</v>
      </c>
      <c r="AN133" s="29">
        <f>+AH133</f>
        <v>0</v>
      </c>
    </row>
    <row r="134" spans="1:40" ht="15">
      <c r="A134" s="33" t="s">
        <v>171</v>
      </c>
      <c r="B134" s="22" t="s">
        <v>13</v>
      </c>
      <c r="C134" s="31">
        <v>38</v>
      </c>
      <c r="E134" s="26"/>
      <c r="G134" s="27"/>
      <c r="I134" s="26"/>
      <c r="K134" s="26">
        <v>19</v>
      </c>
      <c r="L134" s="5">
        <v>12</v>
      </c>
      <c r="M134" s="26">
        <v>30</v>
      </c>
      <c r="O134" s="26">
        <v>6</v>
      </c>
      <c r="P134" s="5">
        <v>40</v>
      </c>
      <c r="Q134" s="26"/>
      <c r="S134" s="26"/>
      <c r="U134" s="26">
        <v>16</v>
      </c>
      <c r="V134" s="15">
        <v>15</v>
      </c>
      <c r="Y134" s="26">
        <v>3</v>
      </c>
      <c r="Z134" s="25">
        <v>60</v>
      </c>
      <c r="AA134" s="26">
        <v>16</v>
      </c>
      <c r="AB134" s="25">
        <v>15</v>
      </c>
      <c r="AC134" s="26">
        <v>20</v>
      </c>
      <c r="AD134" s="25">
        <v>11</v>
      </c>
      <c r="AE134" s="26">
        <v>6</v>
      </c>
      <c r="AF134" s="25">
        <v>40</v>
      </c>
      <c r="AI134" s="26">
        <f>+D134+F134+H134+J134+L134+N134+P134+T134+R134+V134+X134+Z134+AB134+AD134+AF134+AH134</f>
        <v>193</v>
      </c>
      <c r="AJ134" s="6">
        <f>+D134+P134+AB134+AF134</f>
        <v>95</v>
      </c>
      <c r="AK134" s="6">
        <f>+L134+N134+V134+AD134</f>
        <v>38</v>
      </c>
      <c r="AL134" s="6">
        <f>+H134+J134+R134</f>
        <v>0</v>
      </c>
      <c r="AM134" s="6">
        <f>+F134+T134+X134</f>
        <v>0</v>
      </c>
      <c r="AN134" s="29">
        <f>+AH134</f>
        <v>0</v>
      </c>
    </row>
    <row r="135" spans="1:40" ht="15">
      <c r="A135" s="23" t="s">
        <v>411</v>
      </c>
      <c r="B135" s="33" t="s">
        <v>11</v>
      </c>
      <c r="C135" s="26"/>
      <c r="E135" s="26"/>
      <c r="G135" s="26"/>
      <c r="I135" s="26"/>
      <c r="K135" s="26">
        <v>24</v>
      </c>
      <c r="L135" s="5">
        <v>7</v>
      </c>
      <c r="M135" s="31">
        <v>41</v>
      </c>
      <c r="O135" s="31"/>
      <c r="Q135" s="31"/>
      <c r="S135" s="31"/>
      <c r="U135" s="27">
        <v>37</v>
      </c>
      <c r="W135" s="27"/>
      <c r="Y135" s="27"/>
      <c r="AA135" s="27"/>
      <c r="AC135" s="27">
        <v>35</v>
      </c>
      <c r="AE135" s="27"/>
      <c r="AG135" s="27"/>
      <c r="AI135" s="26">
        <f>+D135+F135+H135+J135+L135+N135+P135+T135+R135+V135+X135+Z135+AB135+AD135+AF135+AH135</f>
        <v>7</v>
      </c>
      <c r="AJ135" s="6">
        <f>+D135+P135+AB135+AF135</f>
        <v>0</v>
      </c>
      <c r="AK135" s="6">
        <f>+L135+N135+V135+AD135</f>
        <v>7</v>
      </c>
      <c r="AL135" s="6">
        <f>+H135+J135+R135</f>
        <v>0</v>
      </c>
      <c r="AM135" s="6">
        <f>+F135+T135+X135</f>
        <v>0</v>
      </c>
      <c r="AN135" s="29">
        <f>+AH135</f>
        <v>0</v>
      </c>
    </row>
    <row r="136" spans="1:40" ht="15">
      <c r="A136" s="33" t="s">
        <v>462</v>
      </c>
      <c r="B136" s="33" t="s">
        <v>15</v>
      </c>
      <c r="C136" s="26"/>
      <c r="G136" s="26"/>
      <c r="I136" s="26"/>
      <c r="K136" s="26"/>
      <c r="M136" s="26"/>
      <c r="O136" s="26"/>
      <c r="Q136" s="26"/>
      <c r="S136" s="26"/>
      <c r="U136" s="26">
        <v>29</v>
      </c>
      <c r="V136" s="15">
        <v>2</v>
      </c>
      <c r="AC136" s="27">
        <v>50</v>
      </c>
      <c r="AE136" s="27"/>
      <c r="AG136" s="27"/>
      <c r="AI136" s="26">
        <f>+D136+F136+H136+J136+L136+N136+P136+T136+R136+V136+X136+Z136+AB136+AD136+AF136+AH136</f>
        <v>2</v>
      </c>
      <c r="AJ136" s="26">
        <f>+D136+P136+AB136+AF136</f>
        <v>0</v>
      </c>
      <c r="AK136" s="26">
        <f>+L136+N136+V136+AD136</f>
        <v>2</v>
      </c>
      <c r="AL136" s="26">
        <f>+H136+J136+R136</f>
        <v>0</v>
      </c>
      <c r="AM136" s="26">
        <f>+F136+T136+X136</f>
        <v>0</v>
      </c>
      <c r="AN136" s="29">
        <f>+AH136</f>
        <v>0</v>
      </c>
    </row>
    <row r="137" spans="1:40" ht="15">
      <c r="A137" s="33" t="s">
        <v>410</v>
      </c>
      <c r="B137" s="33" t="s">
        <v>5</v>
      </c>
      <c r="C137" s="26"/>
      <c r="G137" s="26"/>
      <c r="I137" s="26"/>
      <c r="K137" s="31">
        <v>37</v>
      </c>
      <c r="M137" s="26">
        <v>23</v>
      </c>
      <c r="N137" s="5">
        <v>8</v>
      </c>
      <c r="O137" s="26"/>
      <c r="Q137" s="26"/>
      <c r="S137" s="26"/>
      <c r="U137" s="27">
        <v>32</v>
      </c>
      <c r="W137" s="27"/>
      <c r="Y137" s="27"/>
      <c r="AA137" s="27"/>
      <c r="AC137" s="27">
        <v>32</v>
      </c>
      <c r="AE137" s="27"/>
      <c r="AG137" s="27"/>
      <c r="AI137" s="26">
        <f>+D137+F137+H137+J137+L137+N137+P137+T137+R137+V137+X137+Z137+AB137+AD137+AF137+AH137</f>
        <v>8</v>
      </c>
      <c r="AJ137" s="6">
        <f>+D137+P137+AB137+AF137</f>
        <v>0</v>
      </c>
      <c r="AK137" s="6">
        <f>+L137+N137+V137+AD137</f>
        <v>8</v>
      </c>
      <c r="AL137" s="6">
        <f>+H137+J137+R137</f>
        <v>0</v>
      </c>
      <c r="AM137" s="6">
        <f>+F137+T137+X137</f>
        <v>0</v>
      </c>
      <c r="AN137" s="29">
        <f>+AH137</f>
        <v>0</v>
      </c>
    </row>
    <row r="138" spans="1:40" ht="15">
      <c r="A138" s="23" t="s">
        <v>291</v>
      </c>
      <c r="B138" s="22" t="s">
        <v>11</v>
      </c>
      <c r="C138" s="26"/>
      <c r="E138" s="31">
        <v>35</v>
      </c>
      <c r="G138" s="31">
        <v>44</v>
      </c>
      <c r="I138" s="28">
        <v>25</v>
      </c>
      <c r="J138" s="5">
        <v>6</v>
      </c>
      <c r="K138" s="28"/>
      <c r="M138" s="28"/>
      <c r="O138" s="28"/>
      <c r="Q138" s="27">
        <v>40</v>
      </c>
      <c r="S138" s="26">
        <v>18</v>
      </c>
      <c r="T138" s="15">
        <v>13</v>
      </c>
      <c r="U138" s="26"/>
      <c r="W138" s="26">
        <v>11</v>
      </c>
      <c r="X138" s="25">
        <v>24</v>
      </c>
      <c r="AG138" s="27" t="s">
        <v>7</v>
      </c>
      <c r="AI138" s="26">
        <f>+D138+F138+H138+J138+L138+N138+P138+T138+R138+V138+X138+Z138+AB138+AD138+AF138+AH138</f>
        <v>43</v>
      </c>
      <c r="AJ138" s="6">
        <f>+D138+P138+AB138+AF138</f>
        <v>0</v>
      </c>
      <c r="AK138" s="6">
        <f>+L138+N138+V138+AD138</f>
        <v>0</v>
      </c>
      <c r="AL138" s="6">
        <f>+H138+J138+R138</f>
        <v>6</v>
      </c>
      <c r="AM138" s="6">
        <f>+F138+T138+X138</f>
        <v>37</v>
      </c>
      <c r="AN138" s="29">
        <f>+AH138</f>
        <v>0</v>
      </c>
    </row>
    <row r="139" spans="1:40" ht="15">
      <c r="A139" s="33" t="s">
        <v>210</v>
      </c>
      <c r="B139" s="22" t="s">
        <v>1</v>
      </c>
      <c r="C139" s="26">
        <v>24</v>
      </c>
      <c r="D139" s="5">
        <v>7</v>
      </c>
      <c r="G139" s="26"/>
      <c r="I139" s="26"/>
      <c r="K139" s="26"/>
      <c r="M139" s="31" t="s">
        <v>7</v>
      </c>
      <c r="O139" s="27">
        <v>39</v>
      </c>
      <c r="Q139" s="27"/>
      <c r="S139" s="27"/>
      <c r="U139" s="27"/>
      <c r="W139" s="27"/>
      <c r="Y139" s="27"/>
      <c r="AA139" s="27"/>
      <c r="AC139" s="27"/>
      <c r="AE139" s="27"/>
      <c r="AG139" s="27"/>
      <c r="AI139" s="26">
        <f>+D139+F139+H139+J139+L139+N139+P139+T139+R139+V139+X139+Z139+AB139+AD139+AF139+AH139</f>
        <v>7</v>
      </c>
      <c r="AJ139" s="6">
        <f>+D139+P139+AB139+AF139</f>
        <v>7</v>
      </c>
      <c r="AK139" s="6">
        <f>+L139+N139+V139+AD139</f>
        <v>0</v>
      </c>
      <c r="AL139" s="6">
        <f>+H139+J139+R139</f>
        <v>0</v>
      </c>
      <c r="AM139" s="6">
        <f>+F139+T139+X139</f>
        <v>0</v>
      </c>
      <c r="AN139" s="29">
        <f>+AH139</f>
        <v>0</v>
      </c>
    </row>
    <row r="140" spans="1:40" ht="15">
      <c r="A140" s="30" t="s">
        <v>444</v>
      </c>
      <c r="B140" s="22" t="s">
        <v>113</v>
      </c>
      <c r="C140" s="26"/>
      <c r="E140" s="26"/>
      <c r="G140" s="26"/>
      <c r="I140" s="26"/>
      <c r="K140" s="26"/>
      <c r="M140" s="26"/>
      <c r="O140" s="26"/>
      <c r="Q140" s="27">
        <v>54</v>
      </c>
      <c r="S140" s="27"/>
      <c r="U140" s="27"/>
      <c r="W140" s="27"/>
      <c r="Y140" s="27"/>
      <c r="AA140" s="27"/>
      <c r="AC140" s="27"/>
      <c r="AE140" s="27"/>
      <c r="AG140" s="27"/>
      <c r="AI140" s="26">
        <f>+D140+F140+H140+J140+L140+N140+P140+T140+R140+V140+X140+Z140+AB140+AD140+AF140+AH140</f>
        <v>0</v>
      </c>
      <c r="AJ140" s="6">
        <f>+D140+P140+AB140+AF140</f>
        <v>0</v>
      </c>
      <c r="AK140" s="6">
        <f>+L140+N140+V140+AD140</f>
        <v>0</v>
      </c>
      <c r="AL140" s="6">
        <f>+H140+J140+R140</f>
        <v>0</v>
      </c>
      <c r="AM140" s="6">
        <f>+F140+T140+X140</f>
        <v>0</v>
      </c>
      <c r="AN140" s="29">
        <f>+AH140</f>
        <v>0</v>
      </c>
    </row>
    <row r="141" spans="1:40" ht="15">
      <c r="A141" s="23" t="s">
        <v>292</v>
      </c>
      <c r="B141" s="22" t="s">
        <v>3</v>
      </c>
      <c r="C141" s="26"/>
      <c r="E141" s="31">
        <v>49</v>
      </c>
      <c r="G141" s="31" t="s">
        <v>333</v>
      </c>
      <c r="I141" s="31" t="s">
        <v>331</v>
      </c>
      <c r="K141" s="31" t="s">
        <v>354</v>
      </c>
      <c r="M141" s="31"/>
      <c r="O141" s="31"/>
      <c r="Q141" s="27" t="s">
        <v>333</v>
      </c>
      <c r="S141" s="26">
        <v>14</v>
      </c>
      <c r="T141" s="15">
        <v>18</v>
      </c>
      <c r="U141" s="26">
        <v>7</v>
      </c>
      <c r="V141" s="15">
        <v>36</v>
      </c>
      <c r="W141" s="27" t="s">
        <v>333</v>
      </c>
      <c r="Y141" s="27"/>
      <c r="AA141" s="27"/>
      <c r="AC141" s="27"/>
      <c r="AE141" s="27"/>
      <c r="AG141" s="28" t="s">
        <v>19</v>
      </c>
      <c r="AI141" s="26">
        <f>+D141+F141+H141+J141+L141+N141+P141+T141+R141+V141+X141+Z141+AB141+AD141+AF141+AH141</f>
        <v>54</v>
      </c>
      <c r="AJ141" s="6">
        <f>+D141+P141+AB141+AF141</f>
        <v>0</v>
      </c>
      <c r="AK141" s="6">
        <f>+L141+N141+V141+AD141</f>
        <v>36</v>
      </c>
      <c r="AL141" s="6">
        <f>+H141+J141+R141</f>
        <v>0</v>
      </c>
      <c r="AM141" s="6">
        <f>+F141+T141+X141</f>
        <v>18</v>
      </c>
      <c r="AN141" s="29">
        <f>+AH141</f>
        <v>0</v>
      </c>
    </row>
    <row r="142" spans="1:40" ht="15">
      <c r="A142" s="32" t="s">
        <v>427</v>
      </c>
      <c r="B142" s="33" t="s">
        <v>3</v>
      </c>
      <c r="C142" s="26"/>
      <c r="G142" s="26"/>
      <c r="I142" s="26"/>
      <c r="K142" s="26"/>
      <c r="M142" s="31" t="s">
        <v>7</v>
      </c>
      <c r="O142" s="31"/>
      <c r="Q142" s="31"/>
      <c r="S142" s="31"/>
      <c r="U142" s="31"/>
      <c r="W142" s="31"/>
      <c r="Y142" s="31"/>
      <c r="AA142" s="31"/>
      <c r="AC142" s="27">
        <v>53</v>
      </c>
      <c r="AE142" s="27"/>
      <c r="AG142" s="27"/>
      <c r="AI142" s="26">
        <f>+D142+F142+H142+J142+L142+N142+P142+T142+R142+V142+X142+Z142+AB142+AD142+AF142+AH142</f>
        <v>0</v>
      </c>
      <c r="AJ142" s="6">
        <f>+D142+P142+AB142+AF142</f>
        <v>0</v>
      </c>
      <c r="AK142" s="6">
        <f>+L142+N142+V142+AD142</f>
        <v>0</v>
      </c>
      <c r="AL142" s="6">
        <f>+H142+J142+R142</f>
        <v>0</v>
      </c>
      <c r="AM142" s="6">
        <f>+F142+T142+X142</f>
        <v>0</v>
      </c>
      <c r="AN142" s="29">
        <f>+AH142</f>
        <v>0</v>
      </c>
    </row>
    <row r="143" spans="1:40" ht="15">
      <c r="A143" s="23" t="s">
        <v>413</v>
      </c>
      <c r="B143" s="33" t="s">
        <v>3</v>
      </c>
      <c r="C143" s="26"/>
      <c r="E143" s="26"/>
      <c r="G143" s="26"/>
      <c r="I143" s="26"/>
      <c r="K143" s="26">
        <v>12</v>
      </c>
      <c r="L143" s="5">
        <v>22</v>
      </c>
      <c r="M143" s="31" t="s">
        <v>7</v>
      </c>
      <c r="O143" s="31"/>
      <c r="Q143" s="31"/>
      <c r="S143" s="31"/>
      <c r="U143" s="31"/>
      <c r="W143" s="31"/>
      <c r="Y143" s="31"/>
      <c r="AA143" s="31"/>
      <c r="AC143" s="26">
        <v>15</v>
      </c>
      <c r="AD143" s="25">
        <v>16</v>
      </c>
      <c r="AI143" s="26">
        <f>+D143+F143+H143+J143+L143+N143+P143+T143+R143+V143+X143+Z143+AB143+AD143+AF143+AH143</f>
        <v>38</v>
      </c>
      <c r="AJ143" s="6">
        <f>+D143+P143+AB143+AF143</f>
        <v>0</v>
      </c>
      <c r="AK143" s="6">
        <f>+L143+N143+V143+AD143</f>
        <v>38</v>
      </c>
      <c r="AL143" s="6">
        <f>+H143+J143+R143</f>
        <v>0</v>
      </c>
      <c r="AM143" s="6">
        <f>+F143+T143+X143</f>
        <v>0</v>
      </c>
      <c r="AN143" s="29">
        <f>+AH143</f>
        <v>0</v>
      </c>
    </row>
    <row r="144" spans="1:40" ht="15">
      <c r="A144" s="23" t="s">
        <v>293</v>
      </c>
      <c r="B144" s="22" t="s">
        <v>8</v>
      </c>
      <c r="C144" s="26"/>
      <c r="E144" s="31">
        <v>57</v>
      </c>
      <c r="G144" s="31">
        <v>48</v>
      </c>
      <c r="I144" s="31" t="s">
        <v>333</v>
      </c>
      <c r="K144" s="31">
        <v>51</v>
      </c>
      <c r="M144" s="31"/>
      <c r="O144" s="31"/>
      <c r="Q144" s="31"/>
      <c r="S144" s="27">
        <v>59</v>
      </c>
      <c r="U144" s="27"/>
      <c r="W144" s="27"/>
      <c r="Y144" s="27"/>
      <c r="AA144" s="27"/>
      <c r="AC144" s="27"/>
      <c r="AE144" s="27"/>
      <c r="AG144" s="27"/>
      <c r="AI144" s="26">
        <f>+D144+F144+H144+J144+L144+N144+P144+T144+R144+V144+X144+Z144+AB144+AD144+AF144+AH144</f>
        <v>0</v>
      </c>
      <c r="AJ144" s="6">
        <f>+D144+P144+AB144+AF144</f>
        <v>0</v>
      </c>
      <c r="AK144" s="6">
        <f>+L144+N144+V144+AD144</f>
        <v>0</v>
      </c>
      <c r="AL144" s="6">
        <f>+H144+J144+R144</f>
        <v>0</v>
      </c>
      <c r="AM144" s="6">
        <f>+F144+T144+X144</f>
        <v>0</v>
      </c>
      <c r="AN144" s="29">
        <f>+AH144</f>
        <v>0</v>
      </c>
    </row>
    <row r="145" spans="1:40" ht="15">
      <c r="A145" s="23" t="s">
        <v>294</v>
      </c>
      <c r="B145" s="22" t="s">
        <v>9</v>
      </c>
      <c r="C145" s="26"/>
      <c r="E145" s="26">
        <v>13</v>
      </c>
      <c r="F145" s="5">
        <v>20</v>
      </c>
      <c r="G145" s="28">
        <v>15</v>
      </c>
      <c r="H145" s="5">
        <v>16</v>
      </c>
      <c r="I145" s="28">
        <v>19</v>
      </c>
      <c r="J145" s="5">
        <v>12</v>
      </c>
      <c r="K145" s="31">
        <v>53</v>
      </c>
      <c r="M145" s="31"/>
      <c r="O145" s="31"/>
      <c r="Q145" s="26">
        <v>15</v>
      </c>
      <c r="R145" s="15">
        <v>16</v>
      </c>
      <c r="S145" s="26">
        <v>8</v>
      </c>
      <c r="T145" s="15">
        <v>32</v>
      </c>
      <c r="U145" s="26"/>
      <c r="W145" s="26">
        <v>13</v>
      </c>
      <c r="X145" s="25">
        <v>20</v>
      </c>
      <c r="AI145" s="26">
        <f>+D145+F145+H145+J145+L145+N145+P145+T145+R145+V145+X145+Z145+AB145+AD145+AF145+AH145</f>
        <v>116</v>
      </c>
      <c r="AJ145" s="6">
        <f>+D145+P145+AB145+AF145</f>
        <v>0</v>
      </c>
      <c r="AK145" s="6">
        <f>+L145+N145+V145+AD145</f>
        <v>0</v>
      </c>
      <c r="AL145" s="6">
        <f>+H145+J145+R145</f>
        <v>44</v>
      </c>
      <c r="AM145" s="6">
        <f>+F145+T145+X145</f>
        <v>72</v>
      </c>
      <c r="AN145" s="29">
        <f>+AH145</f>
        <v>0</v>
      </c>
    </row>
    <row r="146" spans="1:40" ht="15">
      <c r="A146" s="30" t="s">
        <v>556</v>
      </c>
      <c r="B146" s="23" t="s">
        <v>3</v>
      </c>
      <c r="C146" s="26"/>
      <c r="K146" s="26"/>
      <c r="M146" s="26"/>
      <c r="O146" s="26"/>
      <c r="Q146" s="26"/>
      <c r="S146" s="26"/>
      <c r="U146" s="26"/>
      <c r="AE146" s="27" t="s">
        <v>7</v>
      </c>
      <c r="AG146" s="27"/>
      <c r="AI146" s="26">
        <f>+D146+F146+H146+J146+L146+N146+P146+T146+R146+V146+X146+Z146+AB146+AD146+AF146+AH146</f>
        <v>0</v>
      </c>
      <c r="AJ146" s="6">
        <f>+D146+P146+AB146+AF146</f>
        <v>0</v>
      </c>
      <c r="AK146" s="6">
        <f>+L146+N146+V146+AD146</f>
        <v>0</v>
      </c>
      <c r="AL146" s="6">
        <f>+H146+J146+R146</f>
        <v>0</v>
      </c>
      <c r="AM146" s="6">
        <f>+F146+T146+X146</f>
        <v>0</v>
      </c>
      <c r="AN146" s="29">
        <f>+AH146</f>
        <v>0</v>
      </c>
    </row>
    <row r="147" spans="1:40" ht="15">
      <c r="A147" s="33" t="s">
        <v>208</v>
      </c>
      <c r="B147" s="22" t="s">
        <v>18</v>
      </c>
      <c r="C147" s="31" t="s">
        <v>250</v>
      </c>
      <c r="E147" s="26"/>
      <c r="G147" s="26"/>
      <c r="I147" s="26"/>
      <c r="K147" s="26" t="s">
        <v>19</v>
      </c>
      <c r="M147" s="26">
        <v>26</v>
      </c>
      <c r="N147" s="5">
        <v>5</v>
      </c>
      <c r="O147" s="26">
        <v>23</v>
      </c>
      <c r="P147" s="5">
        <v>8</v>
      </c>
      <c r="Q147" s="26"/>
      <c r="S147" s="26"/>
      <c r="U147" s="27">
        <v>34</v>
      </c>
      <c r="W147" s="27"/>
      <c r="Y147" s="27"/>
      <c r="AA147" s="26">
        <v>22</v>
      </c>
      <c r="AB147" s="25">
        <v>9</v>
      </c>
      <c r="AC147" s="26">
        <v>24</v>
      </c>
      <c r="AD147" s="25">
        <v>7</v>
      </c>
      <c r="AE147" s="26" t="s">
        <v>19</v>
      </c>
      <c r="AI147" s="26">
        <f>+D147+F147+H147+J147+L147+N147+P147+T147+R147+V147+X147+Z147+AB147+AD147+AF147+AH147</f>
        <v>29</v>
      </c>
      <c r="AJ147" s="6">
        <f>+D147+P147+AB147+AF147</f>
        <v>17</v>
      </c>
      <c r="AK147" s="6">
        <f>+L147+N147+V147+AD147</f>
        <v>12</v>
      </c>
      <c r="AL147" s="6">
        <f>+H147+J147+R147</f>
        <v>0</v>
      </c>
      <c r="AM147" s="6">
        <f>+F147+T147+X147</f>
        <v>0</v>
      </c>
      <c r="AN147" s="29">
        <f>+AH147</f>
        <v>0</v>
      </c>
    </row>
    <row r="148" spans="1:40" ht="15">
      <c r="A148" s="32" t="s">
        <v>246</v>
      </c>
      <c r="B148" s="22" t="s">
        <v>18</v>
      </c>
      <c r="C148" s="31">
        <v>44</v>
      </c>
      <c r="G148" s="26"/>
      <c r="I148" s="26"/>
      <c r="K148" s="26"/>
      <c r="M148" s="26"/>
      <c r="O148" s="26"/>
      <c r="Q148" s="26"/>
      <c r="S148" s="26"/>
      <c r="U148" s="26"/>
      <c r="AI148" s="26">
        <f>+D148+F148+H148+J148+L148+N148+P148+T148+R148+V148+X148+Z148+AB148+AD148+AF148+AH148</f>
        <v>0</v>
      </c>
      <c r="AJ148" s="6">
        <f>+D148+P148+AB148+AF148</f>
        <v>0</v>
      </c>
      <c r="AK148" s="6">
        <f>+L148+N148+V148+AD148</f>
        <v>0</v>
      </c>
      <c r="AL148" s="6">
        <f>+H148+J148+R148</f>
        <v>0</v>
      </c>
      <c r="AM148" s="6">
        <f>+F148+T148+X148</f>
        <v>0</v>
      </c>
      <c r="AN148" s="29">
        <f>+AH148</f>
        <v>0</v>
      </c>
    </row>
    <row r="149" spans="1:40" ht="15">
      <c r="A149" s="30" t="s">
        <v>577</v>
      </c>
      <c r="B149" s="23" t="s">
        <v>10</v>
      </c>
      <c r="C149" s="26"/>
      <c r="E149" s="26"/>
      <c r="G149" s="26"/>
      <c r="I149" s="26"/>
      <c r="K149" s="26"/>
      <c r="M149" s="26"/>
      <c r="O149" s="26"/>
      <c r="Q149" s="26"/>
      <c r="S149" s="26"/>
      <c r="U149" s="26"/>
      <c r="AG149" s="28">
        <v>22</v>
      </c>
      <c r="AH149" s="25">
        <v>9</v>
      </c>
      <c r="AI149" s="26">
        <f>+D149+F149+H149+J149+L149+N149+P149+T149+R149+V149+X149+Z149+AB149+AD149+AF149+AH149</f>
        <v>9</v>
      </c>
      <c r="AJ149" s="26">
        <f>+D149+P149+AB149+AF149</f>
        <v>0</v>
      </c>
      <c r="AK149" s="26">
        <f>+L149+N149+V149+AD149</f>
        <v>0</v>
      </c>
      <c r="AL149" s="26">
        <f>+H149+J149+R149</f>
        <v>0</v>
      </c>
      <c r="AM149" s="26">
        <f>+F149+T149+X149</f>
        <v>0</v>
      </c>
      <c r="AN149" s="29">
        <f>+AH149</f>
        <v>9</v>
      </c>
    </row>
    <row r="150" spans="1:40" ht="15">
      <c r="A150" s="23" t="s">
        <v>295</v>
      </c>
      <c r="B150" s="22" t="s">
        <v>10</v>
      </c>
      <c r="C150" s="26"/>
      <c r="E150" s="26">
        <v>29</v>
      </c>
      <c r="F150" s="5">
        <v>2</v>
      </c>
      <c r="G150" s="31">
        <v>36</v>
      </c>
      <c r="I150" s="31" t="s">
        <v>333</v>
      </c>
      <c r="K150" s="31"/>
      <c r="M150" s="31"/>
      <c r="O150" s="31"/>
      <c r="Q150" s="27">
        <v>31</v>
      </c>
      <c r="S150" s="27">
        <v>35</v>
      </c>
      <c r="U150" s="27"/>
      <c r="W150" s="26">
        <v>17</v>
      </c>
      <c r="X150" s="25">
        <v>14</v>
      </c>
      <c r="AG150" s="27" t="s">
        <v>7</v>
      </c>
      <c r="AI150" s="26">
        <f>+D150+F150+H150+J150+L150+N150+P150+T150+R150+V150+X150+Z150+AB150+AD150+AF150+AH150</f>
        <v>16</v>
      </c>
      <c r="AJ150" s="6">
        <f>+D150+P150+AB150+AF150</f>
        <v>0</v>
      </c>
      <c r="AK150" s="6">
        <f>+L150+N150+V150+AD150</f>
        <v>0</v>
      </c>
      <c r="AL150" s="6">
        <f>+H150+J150+R150</f>
        <v>0</v>
      </c>
      <c r="AM150" s="6">
        <f>+F150+T150+X150</f>
        <v>16</v>
      </c>
      <c r="AN150" s="29">
        <f>+AH150</f>
        <v>0</v>
      </c>
    </row>
    <row r="151" spans="1:40" ht="15">
      <c r="A151" s="23" t="s">
        <v>296</v>
      </c>
      <c r="B151" s="22" t="s">
        <v>1</v>
      </c>
      <c r="C151" s="26"/>
      <c r="E151" s="31">
        <v>58</v>
      </c>
      <c r="G151" s="31">
        <v>55</v>
      </c>
      <c r="I151" s="31" t="s">
        <v>333</v>
      </c>
      <c r="K151" s="31"/>
      <c r="M151" s="31"/>
      <c r="O151" s="31"/>
      <c r="Q151" s="31"/>
      <c r="S151" s="27">
        <v>45</v>
      </c>
      <c r="U151" s="27"/>
      <c r="W151" s="27" t="s">
        <v>331</v>
      </c>
      <c r="Y151" s="27"/>
      <c r="AA151" s="27"/>
      <c r="AC151" s="27"/>
      <c r="AE151" s="27"/>
      <c r="AG151" s="27"/>
      <c r="AI151" s="26">
        <f>+D151+F151+H151+J151+L151+N151+P151+T151+R151+V151+X151+Z151+AB151+AD151+AF151+AH151</f>
        <v>0</v>
      </c>
      <c r="AJ151" s="6">
        <f>+D151+P151+AB151+AF151</f>
        <v>0</v>
      </c>
      <c r="AK151" s="6">
        <f>+L151+N151+V151+AD151</f>
        <v>0</v>
      </c>
      <c r="AL151" s="6">
        <f>+H151+J151+R151</f>
        <v>0</v>
      </c>
      <c r="AM151" s="6">
        <f>+F151+T151+X151</f>
        <v>0</v>
      </c>
      <c r="AN151" s="29">
        <f>+AH151</f>
        <v>0</v>
      </c>
    </row>
    <row r="152" spans="1:40" ht="15">
      <c r="A152" s="23" t="s">
        <v>297</v>
      </c>
      <c r="B152" s="22" t="s">
        <v>10</v>
      </c>
      <c r="C152" s="26"/>
      <c r="E152" s="31" t="s">
        <v>333</v>
      </c>
      <c r="G152" s="31">
        <v>60</v>
      </c>
      <c r="I152" s="31" t="s">
        <v>333</v>
      </c>
      <c r="K152" s="31"/>
      <c r="M152" s="31"/>
      <c r="O152" s="31"/>
      <c r="Q152" s="27">
        <v>43</v>
      </c>
      <c r="S152" s="27"/>
      <c r="U152" s="27"/>
      <c r="W152" s="26">
        <v>26</v>
      </c>
      <c r="X152" s="25">
        <v>5</v>
      </c>
      <c r="Y152" s="27"/>
      <c r="AA152" s="27"/>
      <c r="AC152" s="27"/>
      <c r="AE152" s="27"/>
      <c r="AG152" s="27" t="s">
        <v>7</v>
      </c>
      <c r="AI152" s="26">
        <f>+D152+F152+H152+J152+L152+N152+P152+T152+R152+V152+X152+Z152+AB152+AD152+AF152+AH152</f>
        <v>5</v>
      </c>
      <c r="AJ152" s="6">
        <f>+D152+P152+AB152+AF152</f>
        <v>0</v>
      </c>
      <c r="AK152" s="6">
        <f>+L152+N152+V152+AD152</f>
        <v>0</v>
      </c>
      <c r="AL152" s="6">
        <f>+H152+J152+R152</f>
        <v>0</v>
      </c>
      <c r="AM152" s="6">
        <f>+F152+T152+X152</f>
        <v>5</v>
      </c>
      <c r="AN152" s="29">
        <f>+AH152</f>
        <v>0</v>
      </c>
    </row>
    <row r="153" spans="1:40" ht="15">
      <c r="A153" s="33" t="s">
        <v>463</v>
      </c>
      <c r="B153" s="22" t="s">
        <v>10</v>
      </c>
      <c r="C153" s="26"/>
      <c r="E153" s="26"/>
      <c r="G153" s="26"/>
      <c r="I153" s="26"/>
      <c r="K153" s="26"/>
      <c r="M153" s="26"/>
      <c r="O153" s="26"/>
      <c r="Q153" s="26"/>
      <c r="S153" s="26"/>
      <c r="U153" s="27" t="s">
        <v>7</v>
      </c>
      <c r="W153" s="27"/>
      <c r="Y153" s="27"/>
      <c r="AA153" s="27"/>
      <c r="AC153" s="27"/>
      <c r="AE153" s="27"/>
      <c r="AG153" s="27"/>
      <c r="AI153" s="26">
        <f>+D153+F153+H153+J153+L153+N153+P153+T153+R153+V153+X153+Z153+AB153+AD153+AF153+AH153</f>
        <v>0</v>
      </c>
      <c r="AJ153" s="6">
        <f>+D153+P153+AB153+AF153</f>
        <v>0</v>
      </c>
      <c r="AK153" s="6">
        <f>+L153+N153+V153+AD153</f>
        <v>0</v>
      </c>
      <c r="AL153" s="6">
        <f>+H153+J153+R153</f>
        <v>0</v>
      </c>
      <c r="AM153" s="6">
        <f>+F153+T153+X153</f>
        <v>0</v>
      </c>
      <c r="AN153" s="29">
        <f>+AH153</f>
        <v>0</v>
      </c>
    </row>
    <row r="154" spans="1:40" ht="15">
      <c r="A154" s="23" t="s">
        <v>298</v>
      </c>
      <c r="B154" s="22" t="s">
        <v>14</v>
      </c>
      <c r="E154" s="31" t="s">
        <v>333</v>
      </c>
      <c r="G154" s="26"/>
      <c r="I154" s="31">
        <v>42</v>
      </c>
      <c r="K154" s="31"/>
      <c r="M154" s="31"/>
      <c r="O154" s="31"/>
      <c r="Q154" s="31"/>
      <c r="S154" s="27">
        <v>57</v>
      </c>
      <c r="U154" s="27"/>
      <c r="W154" s="27">
        <v>34</v>
      </c>
      <c r="Y154" s="27"/>
      <c r="AA154" s="27"/>
      <c r="AC154" s="27"/>
      <c r="AE154" s="27"/>
      <c r="AG154" s="27"/>
      <c r="AI154" s="26">
        <f>+D154+F154+H154+J154+L154+N154+P154+T154+R154+V154+X154+Z154+AB154+AD154+AF154+AH154</f>
        <v>0</v>
      </c>
      <c r="AJ154" s="6">
        <f>+D154+P154+AB154+AF154</f>
        <v>0</v>
      </c>
      <c r="AK154" s="6">
        <f>+L154+N154+V154+AD154</f>
        <v>0</v>
      </c>
      <c r="AL154" s="6">
        <f>+H154+J154+R154</f>
        <v>0</v>
      </c>
      <c r="AM154" s="6">
        <f>+F154+T154+X154</f>
        <v>0</v>
      </c>
      <c r="AN154" s="29">
        <f>+AH154</f>
        <v>0</v>
      </c>
    </row>
    <row r="155" spans="1:40" ht="15">
      <c r="A155" s="30" t="s">
        <v>534</v>
      </c>
      <c r="B155" s="23" t="s">
        <v>3</v>
      </c>
      <c r="C155" s="26"/>
      <c r="E155" s="26"/>
      <c r="G155" s="26"/>
      <c r="I155" s="26"/>
      <c r="K155" s="26"/>
      <c r="M155" s="26"/>
      <c r="O155" s="26"/>
      <c r="Q155" s="26"/>
      <c r="S155" s="26"/>
      <c r="U155" s="26"/>
      <c r="AA155" s="27">
        <v>59</v>
      </c>
      <c r="AC155" s="27"/>
      <c r="AE155" s="27" t="s">
        <v>7</v>
      </c>
      <c r="AG155" s="27"/>
      <c r="AI155" s="26">
        <f>+D155+F155+H155+J155+L155+N155+P155+T155+R155+V155+X155+Z155+AB155+AD155+AF155+AH155</f>
        <v>0</v>
      </c>
      <c r="AJ155" s="6">
        <f>+D155+P155+AB155+AF155</f>
        <v>0</v>
      </c>
      <c r="AK155" s="6">
        <f>+L155+N155+V155+AD155</f>
        <v>0</v>
      </c>
      <c r="AL155" s="6">
        <f>+H155+J155+R155</f>
        <v>0</v>
      </c>
      <c r="AM155" s="6">
        <f>+F155+T155+X155</f>
        <v>0</v>
      </c>
      <c r="AN155" s="29">
        <f>+AH155</f>
        <v>0</v>
      </c>
    </row>
    <row r="156" spans="1:40" ht="15">
      <c r="A156" s="33" t="s">
        <v>225</v>
      </c>
      <c r="B156" s="22" t="s">
        <v>1</v>
      </c>
      <c r="C156" s="31" t="s">
        <v>7</v>
      </c>
      <c r="E156" s="26"/>
      <c r="G156" s="26"/>
      <c r="I156" s="26"/>
      <c r="K156" s="26"/>
      <c r="M156" s="31" t="s">
        <v>7</v>
      </c>
      <c r="O156" s="27" t="s">
        <v>7</v>
      </c>
      <c r="Q156" s="27"/>
      <c r="S156" s="27"/>
      <c r="U156" s="27">
        <v>31</v>
      </c>
      <c r="W156" s="27"/>
      <c r="Y156" s="27"/>
      <c r="AA156" s="27">
        <v>38</v>
      </c>
      <c r="AC156" s="27">
        <v>34</v>
      </c>
      <c r="AE156" s="27">
        <v>40</v>
      </c>
      <c r="AG156" s="27"/>
      <c r="AI156" s="26">
        <f>+D156+F156+H156+J156+L156+N156+P156+T156+R156+V156+X156+Z156+AB156+AD156+AF156+AH156</f>
        <v>0</v>
      </c>
      <c r="AJ156" s="6">
        <f>+D156+P156+AB156+AF156</f>
        <v>0</v>
      </c>
      <c r="AK156" s="6">
        <f>+L156+N156+V156+AD156</f>
        <v>0</v>
      </c>
      <c r="AL156" s="6">
        <f>+H156+J156+R156</f>
        <v>0</v>
      </c>
      <c r="AM156" s="6">
        <f>+F156+T156+X156</f>
        <v>0</v>
      </c>
      <c r="AN156" s="29">
        <f>+AH156</f>
        <v>0</v>
      </c>
    </row>
    <row r="157" spans="1:40" ht="15">
      <c r="A157" s="33" t="s">
        <v>436</v>
      </c>
      <c r="B157" s="33" t="s">
        <v>1</v>
      </c>
      <c r="C157" s="26"/>
      <c r="E157" s="26"/>
      <c r="G157" s="26"/>
      <c r="I157" s="26"/>
      <c r="K157" s="26"/>
      <c r="M157" s="26"/>
      <c r="O157" s="27" t="s">
        <v>7</v>
      </c>
      <c r="Q157" s="27"/>
      <c r="S157" s="27"/>
      <c r="U157" s="27" t="s">
        <v>7</v>
      </c>
      <c r="W157" s="27"/>
      <c r="Y157" s="27"/>
      <c r="AA157" s="27" t="s">
        <v>7</v>
      </c>
      <c r="AC157" s="27"/>
      <c r="AE157" s="27" t="s">
        <v>7</v>
      </c>
      <c r="AG157" s="27"/>
      <c r="AI157" s="26">
        <f>+D157+F157+H157+J157+L157+N157+P157+T157+R157+V157+X157+Z157+AB157+AD157+AF157+AH157</f>
        <v>0</v>
      </c>
      <c r="AJ157" s="6">
        <f>+D157+P157+AB157+AF157</f>
        <v>0</v>
      </c>
      <c r="AK157" s="6">
        <f>+L157+N157+V157+AD157</f>
        <v>0</v>
      </c>
      <c r="AL157" s="6">
        <f>+H157+J157+R157</f>
        <v>0</v>
      </c>
      <c r="AM157" s="6">
        <f>+F157+T157+X157</f>
        <v>0</v>
      </c>
      <c r="AN157" s="29">
        <f>+AH157</f>
        <v>0</v>
      </c>
    </row>
    <row r="158" spans="1:40" ht="15">
      <c r="A158" s="33" t="s">
        <v>437</v>
      </c>
      <c r="B158" s="33" t="s">
        <v>10</v>
      </c>
      <c r="C158" s="26"/>
      <c r="G158" s="26"/>
      <c r="I158" s="26"/>
      <c r="K158" s="26"/>
      <c r="M158" s="26"/>
      <c r="O158" s="27" t="s">
        <v>7</v>
      </c>
      <c r="Q158" s="27"/>
      <c r="S158" s="27"/>
      <c r="U158" s="27"/>
      <c r="W158" s="27">
        <v>39</v>
      </c>
      <c r="Y158" s="27"/>
      <c r="AA158" s="27"/>
      <c r="AC158" s="27"/>
      <c r="AE158" s="27"/>
      <c r="AG158" s="27" t="s">
        <v>7</v>
      </c>
      <c r="AI158" s="26">
        <f>+D158+F158+H158+J158+L158+N158+P158+T158+R158+V158+X158+Z158+AB158+AD158+AF158+AH158</f>
        <v>0</v>
      </c>
      <c r="AJ158" s="6">
        <f>+D158+P158+AB158+AF158</f>
        <v>0</v>
      </c>
      <c r="AK158" s="6">
        <f>+L158+N158+V158+AD158</f>
        <v>0</v>
      </c>
      <c r="AL158" s="6">
        <f>+H158+J158+R158</f>
        <v>0</v>
      </c>
      <c r="AM158" s="6">
        <f>+F158+T158+X158</f>
        <v>0</v>
      </c>
      <c r="AN158" s="29">
        <f>+AH158</f>
        <v>0</v>
      </c>
    </row>
    <row r="159" spans="1:40" ht="15">
      <c r="A159" s="32" t="s">
        <v>429</v>
      </c>
      <c r="B159" s="33" t="s">
        <v>8</v>
      </c>
      <c r="C159" s="26"/>
      <c r="E159" s="26"/>
      <c r="G159" s="26"/>
      <c r="I159" s="26"/>
      <c r="K159" s="26"/>
      <c r="M159" s="31" t="s">
        <v>7</v>
      </c>
      <c r="O159" s="31"/>
      <c r="Q159" s="31"/>
      <c r="S159" s="31"/>
      <c r="U159" s="27" t="s">
        <v>7</v>
      </c>
      <c r="W159" s="27"/>
      <c r="Y159" s="27"/>
      <c r="AA159" s="27"/>
      <c r="AC159" s="27">
        <v>43</v>
      </c>
      <c r="AE159" s="27"/>
      <c r="AG159" s="27"/>
      <c r="AI159" s="26">
        <f>+D159+F159+H159+J159+L159+N159+P159+T159+R159+V159+X159+Z159+AB159+AD159+AF159+AH159</f>
        <v>0</v>
      </c>
      <c r="AJ159" s="6">
        <f>+D159+P159+AB159+AF159</f>
        <v>0</v>
      </c>
      <c r="AK159" s="6">
        <f>+L159+N159+V159+AD159</f>
        <v>0</v>
      </c>
      <c r="AL159" s="6">
        <f>+H159+J159+R159</f>
        <v>0</v>
      </c>
      <c r="AM159" s="6">
        <f>+F159+T159+X159</f>
        <v>0</v>
      </c>
      <c r="AN159" s="29">
        <f>+AH159</f>
        <v>0</v>
      </c>
    </row>
    <row r="160" spans="1:40" ht="15">
      <c r="A160" s="33" t="s">
        <v>403</v>
      </c>
      <c r="B160" s="33" t="s">
        <v>10</v>
      </c>
      <c r="C160" s="26"/>
      <c r="E160" s="26"/>
      <c r="G160" s="26"/>
      <c r="I160" s="26"/>
      <c r="K160" s="26">
        <v>20</v>
      </c>
      <c r="L160" s="5">
        <v>11</v>
      </c>
      <c r="M160" s="31">
        <v>37</v>
      </c>
      <c r="O160" s="31"/>
      <c r="Q160" s="31"/>
      <c r="S160" s="31"/>
      <c r="U160" s="26">
        <v>14</v>
      </c>
      <c r="V160" s="15">
        <v>18</v>
      </c>
      <c r="AC160" s="26">
        <v>26</v>
      </c>
      <c r="AD160" s="25">
        <v>5</v>
      </c>
      <c r="AI160" s="26">
        <f>+D160+F160+H160+J160+L160+N160+P160+T160+R160+V160+X160+Z160+AB160+AD160+AF160+AH160</f>
        <v>34</v>
      </c>
      <c r="AJ160" s="6">
        <f>+D160+P160+AB160+AF160</f>
        <v>0</v>
      </c>
      <c r="AK160" s="6">
        <f>+L160+N160+V160+AD160</f>
        <v>34</v>
      </c>
      <c r="AL160" s="6">
        <f>+H160+J160+R160</f>
        <v>0</v>
      </c>
      <c r="AM160" s="6">
        <f>+F160+T160+X160</f>
        <v>0</v>
      </c>
      <c r="AN160" s="29">
        <f>+AH160</f>
        <v>0</v>
      </c>
    </row>
    <row r="161" spans="1:40" ht="15">
      <c r="A161" s="23" t="s">
        <v>299</v>
      </c>
      <c r="B161" s="22" t="s">
        <v>1</v>
      </c>
      <c r="C161" s="26"/>
      <c r="E161" s="31">
        <v>32</v>
      </c>
      <c r="G161" s="26"/>
      <c r="I161" s="31" t="s">
        <v>333</v>
      </c>
      <c r="K161" s="31"/>
      <c r="M161" s="31"/>
      <c r="O161" s="31"/>
      <c r="Q161" s="31"/>
      <c r="S161" s="27" t="s">
        <v>333</v>
      </c>
      <c r="U161" s="27"/>
      <c r="W161" s="27"/>
      <c r="Y161" s="27"/>
      <c r="AA161" s="27"/>
      <c r="AC161" s="27"/>
      <c r="AE161" s="27"/>
      <c r="AG161" s="24" t="s">
        <v>250</v>
      </c>
      <c r="AI161" s="26">
        <f>+D161+F161+H161+J161+L161+N161+P161+T161+R161+V161+X161+Z161+AB161+AD161+AF161+AH161</f>
        <v>0</v>
      </c>
      <c r="AJ161" s="6">
        <f>+D161+P161+AB161+AF161</f>
        <v>0</v>
      </c>
      <c r="AK161" s="6">
        <f>+L161+N161+V161+AD161</f>
        <v>0</v>
      </c>
      <c r="AL161" s="6">
        <f>+H161+J161+R161</f>
        <v>0</v>
      </c>
      <c r="AM161" s="6">
        <f>+F161+T161+X161</f>
        <v>0</v>
      </c>
      <c r="AN161" s="29">
        <f>+AH161</f>
        <v>0</v>
      </c>
    </row>
    <row r="162" spans="1:40" ht="15">
      <c r="A162" s="33" t="s">
        <v>179</v>
      </c>
      <c r="B162" s="22" t="s">
        <v>5</v>
      </c>
      <c r="C162" s="26">
        <v>5</v>
      </c>
      <c r="D162" s="5">
        <v>45</v>
      </c>
      <c r="E162" s="26"/>
      <c r="G162" s="26"/>
      <c r="I162" s="26"/>
      <c r="K162" s="26"/>
      <c r="M162" s="26"/>
      <c r="O162" s="27" t="s">
        <v>7</v>
      </c>
      <c r="Q162" s="27"/>
      <c r="S162" s="27"/>
      <c r="U162" s="27"/>
      <c r="W162" s="27"/>
      <c r="Y162" s="27"/>
      <c r="AA162" s="26">
        <v>18</v>
      </c>
      <c r="AB162" s="25">
        <v>13</v>
      </c>
      <c r="AE162" s="26">
        <v>14</v>
      </c>
      <c r="AF162" s="25">
        <v>18</v>
      </c>
      <c r="AI162" s="26">
        <f>+D162+F162+H162+J162+L162+N162+P162+T162+R162+V162+X162+Z162+AB162+AD162+AF162+AH162</f>
        <v>76</v>
      </c>
      <c r="AJ162" s="6">
        <f>+D162+P162+AB162+AF162</f>
        <v>76</v>
      </c>
      <c r="AK162" s="6">
        <f>+L162+N162+V162+AD162</f>
        <v>0</v>
      </c>
      <c r="AL162" s="6">
        <f>+H162+J162+R162</f>
        <v>0</v>
      </c>
      <c r="AM162" s="6">
        <f>+F162+T162+X162</f>
        <v>0</v>
      </c>
      <c r="AN162" s="29">
        <f>+AH162</f>
        <v>0</v>
      </c>
    </row>
    <row r="163" spans="1:40" ht="15">
      <c r="A163" s="30" t="s">
        <v>466</v>
      </c>
      <c r="B163" s="22" t="s">
        <v>168</v>
      </c>
      <c r="C163" s="26"/>
      <c r="E163" s="26"/>
      <c r="G163" s="26"/>
      <c r="I163" s="26"/>
      <c r="K163" s="26"/>
      <c r="M163" s="26"/>
      <c r="O163" s="26"/>
      <c r="Q163" s="26"/>
      <c r="S163" s="26"/>
      <c r="U163" s="27">
        <v>53</v>
      </c>
      <c r="W163" s="27"/>
      <c r="Y163" s="27"/>
      <c r="AA163" s="27"/>
      <c r="AC163" s="27">
        <v>54</v>
      </c>
      <c r="AE163" s="27" t="s">
        <v>7</v>
      </c>
      <c r="AG163" s="27"/>
      <c r="AI163" s="26">
        <f>+D163+F163+H163+J163+L163+N163+P163+T163+R163+V163+X163+Z163+AB163+AD163+AF163+AH163</f>
        <v>0</v>
      </c>
      <c r="AJ163" s="6">
        <f>+D163+P163+AB163+AF163</f>
        <v>0</v>
      </c>
      <c r="AK163" s="6">
        <f>+L163+N163+V163+AD163</f>
        <v>0</v>
      </c>
      <c r="AL163" s="6">
        <f>+H163+J163+R163</f>
        <v>0</v>
      </c>
      <c r="AM163" s="6">
        <f>+F163+T163+X163</f>
        <v>0</v>
      </c>
      <c r="AN163" s="29">
        <f>+AH163</f>
        <v>0</v>
      </c>
    </row>
    <row r="164" spans="1:40" ht="15">
      <c r="A164" s="23" t="s">
        <v>300</v>
      </c>
      <c r="B164" s="22" t="s">
        <v>5</v>
      </c>
      <c r="C164" s="26"/>
      <c r="E164" s="26">
        <v>25</v>
      </c>
      <c r="F164" s="5">
        <v>6</v>
      </c>
      <c r="G164" s="28">
        <v>21</v>
      </c>
      <c r="H164" s="5">
        <v>10</v>
      </c>
      <c r="I164" s="31">
        <v>43</v>
      </c>
      <c r="K164" s="31"/>
      <c r="M164" s="31"/>
      <c r="O164" s="31"/>
      <c r="Q164" s="27" t="s">
        <v>333</v>
      </c>
      <c r="S164" s="26">
        <v>25</v>
      </c>
      <c r="T164" s="15">
        <v>6</v>
      </c>
      <c r="U164" s="26"/>
      <c r="W164" s="27">
        <v>32</v>
      </c>
      <c r="AG164" s="28">
        <v>20</v>
      </c>
      <c r="AH164" s="25">
        <v>11</v>
      </c>
      <c r="AI164" s="26">
        <f>+D164+F164+H164+J164+L164+N164+P164+T164+R164+V164+X164+Z164+AB164+AD164+AF164+AH164</f>
        <v>33</v>
      </c>
      <c r="AJ164" s="6">
        <f>+D164+P164+AB164+AF164</f>
        <v>0</v>
      </c>
      <c r="AK164" s="6">
        <f>+L164+N164+V164+AD164</f>
        <v>0</v>
      </c>
      <c r="AL164" s="6">
        <f>+H164+J164+R164</f>
        <v>10</v>
      </c>
      <c r="AM164" s="6">
        <f>+F164+T164+X164</f>
        <v>12</v>
      </c>
      <c r="AN164" s="29">
        <f>+AH164</f>
        <v>11</v>
      </c>
    </row>
    <row r="165" spans="1:40" ht="15">
      <c r="A165" s="33" t="s">
        <v>174</v>
      </c>
      <c r="B165" s="22" t="s">
        <v>5</v>
      </c>
      <c r="C165" s="31" t="s">
        <v>7</v>
      </c>
      <c r="E165" s="26">
        <v>22</v>
      </c>
      <c r="F165" s="5">
        <v>9</v>
      </c>
      <c r="G165" s="28">
        <v>8</v>
      </c>
      <c r="H165" s="5">
        <v>32</v>
      </c>
      <c r="I165" s="28">
        <v>12</v>
      </c>
      <c r="J165" s="5">
        <v>22</v>
      </c>
      <c r="K165" s="31" t="s">
        <v>354</v>
      </c>
      <c r="M165" s="26">
        <v>5</v>
      </c>
      <c r="N165" s="5">
        <v>45</v>
      </c>
      <c r="O165" s="26">
        <v>2</v>
      </c>
      <c r="P165" s="5">
        <v>80</v>
      </c>
      <c r="Q165" s="6">
        <v>4</v>
      </c>
      <c r="R165" s="15">
        <v>50</v>
      </c>
      <c r="S165" s="26"/>
      <c r="U165" s="27" t="s">
        <v>7</v>
      </c>
      <c r="W165" s="27"/>
      <c r="Y165" s="26">
        <v>5</v>
      </c>
      <c r="Z165" s="25">
        <v>30</v>
      </c>
      <c r="AA165" s="26">
        <v>10</v>
      </c>
      <c r="AB165" s="25">
        <v>26</v>
      </c>
      <c r="AC165" s="26">
        <v>4</v>
      </c>
      <c r="AD165" s="25">
        <v>50</v>
      </c>
      <c r="AE165" s="27" t="s">
        <v>7</v>
      </c>
      <c r="AG165" s="28">
        <v>5</v>
      </c>
      <c r="AH165" s="25">
        <v>45</v>
      </c>
      <c r="AI165" s="26">
        <f>+D165+F165+H165+J165+L165+N165+P165+T165+R165+V165+X165+Z165+AB165+AD165+AF165+AH165</f>
        <v>389</v>
      </c>
      <c r="AJ165" s="6">
        <f>+D165+P165+AB165+AF165</f>
        <v>106</v>
      </c>
      <c r="AK165" s="6">
        <f>+L165+N165+V165+AD165</f>
        <v>95</v>
      </c>
      <c r="AL165" s="6">
        <f>+H165+J165+R165</f>
        <v>104</v>
      </c>
      <c r="AM165" s="6">
        <f>+F165+T165+X165</f>
        <v>9</v>
      </c>
      <c r="AN165" s="29">
        <f>+AH165</f>
        <v>45</v>
      </c>
    </row>
    <row r="166" spans="1:40" ht="15">
      <c r="A166" s="33" t="s">
        <v>245</v>
      </c>
      <c r="B166" s="22" t="s">
        <v>18</v>
      </c>
      <c r="C166" s="31" t="s">
        <v>7</v>
      </c>
      <c r="E166" s="26"/>
      <c r="G166" s="26"/>
      <c r="I166" s="26"/>
      <c r="K166" s="26"/>
      <c r="M166" s="26"/>
      <c r="O166" s="26"/>
      <c r="Q166" s="26"/>
      <c r="S166" s="26"/>
      <c r="U166" s="26"/>
      <c r="AI166" s="26">
        <f>+D166+F166+H166+J166+L166+N166+P166+T166+R166+V166+X166+Z166+AB166+AD166+AF166+AH166</f>
        <v>0</v>
      </c>
      <c r="AJ166" s="6">
        <f>+D166+P166+AB166+AF166</f>
        <v>0</v>
      </c>
      <c r="AK166" s="6">
        <f>+L166+N166+V166+AD166</f>
        <v>0</v>
      </c>
      <c r="AL166" s="6">
        <f>+H166+J166+R166</f>
        <v>0</v>
      </c>
      <c r="AM166" s="6">
        <f>+F166+T166+X166</f>
        <v>0</v>
      </c>
      <c r="AN166" s="29">
        <f>+AH166</f>
        <v>0</v>
      </c>
    </row>
    <row r="167" spans="1:40" ht="15">
      <c r="A167" s="33" t="s">
        <v>181</v>
      </c>
      <c r="B167" s="22" t="s">
        <v>10</v>
      </c>
      <c r="C167" s="31" t="s">
        <v>7</v>
      </c>
      <c r="E167" s="26"/>
      <c r="G167" s="27"/>
      <c r="I167" s="27"/>
      <c r="K167" s="27"/>
      <c r="M167" s="27"/>
      <c r="O167" s="27" t="s">
        <v>7</v>
      </c>
      <c r="Q167" s="27"/>
      <c r="S167" s="27"/>
      <c r="U167" s="27"/>
      <c r="W167" s="27"/>
      <c r="Y167" s="27"/>
      <c r="AA167" s="26">
        <v>4</v>
      </c>
      <c r="AB167" s="25">
        <v>50</v>
      </c>
      <c r="AE167" s="27" t="s">
        <v>7</v>
      </c>
      <c r="AG167" s="27"/>
      <c r="AI167" s="26">
        <f>+D167+F167+H167+J167+L167+N167+P167+T167+R167+V167+X167+Z167+AB167+AD167+AF167+AH167</f>
        <v>50</v>
      </c>
      <c r="AJ167" s="6">
        <f>+D167+P167+AB167+AF167</f>
        <v>50</v>
      </c>
      <c r="AK167" s="6">
        <f>+L167+N167+V167+AD167</f>
        <v>0</v>
      </c>
      <c r="AL167" s="6">
        <f>+H167+J167+R167</f>
        <v>0</v>
      </c>
      <c r="AM167" s="6">
        <f>+F167+T167+X167</f>
        <v>0</v>
      </c>
      <c r="AN167" s="29">
        <f>+AH167</f>
        <v>0</v>
      </c>
    </row>
    <row r="168" spans="1:40" ht="15">
      <c r="A168" s="33" t="s">
        <v>344</v>
      </c>
      <c r="B168" s="22" t="s">
        <v>5</v>
      </c>
      <c r="C168" s="26"/>
      <c r="E168" s="26"/>
      <c r="G168" s="28">
        <v>23</v>
      </c>
      <c r="H168" s="5">
        <v>8</v>
      </c>
      <c r="I168" s="28">
        <v>13</v>
      </c>
      <c r="J168" s="5">
        <v>20</v>
      </c>
      <c r="K168" s="31">
        <v>40</v>
      </c>
      <c r="M168" s="26">
        <v>16</v>
      </c>
      <c r="N168" s="5">
        <v>15</v>
      </c>
      <c r="O168" s="26"/>
      <c r="Q168" s="27" t="s">
        <v>333</v>
      </c>
      <c r="S168" s="27"/>
      <c r="U168" s="27">
        <v>50</v>
      </c>
      <c r="W168" s="27"/>
      <c r="Y168" s="27"/>
      <c r="AA168" s="27"/>
      <c r="AC168" s="26">
        <v>14</v>
      </c>
      <c r="AD168" s="25">
        <v>18</v>
      </c>
      <c r="AI168" s="26">
        <f>+D168+F168+H168+J168+L168+N168+P168+T168+R168+V168+X168+Z168+AB168+AD168+AF168+AH168</f>
        <v>61</v>
      </c>
      <c r="AJ168" s="6">
        <f>+D168+P168+AB168+AF168</f>
        <v>0</v>
      </c>
      <c r="AK168" s="6">
        <f>+L168+N168+V168+AD168</f>
        <v>33</v>
      </c>
      <c r="AL168" s="6">
        <f>+H168+J168+R168</f>
        <v>28</v>
      </c>
      <c r="AM168" s="6">
        <f>+F168+T168+X168</f>
        <v>0</v>
      </c>
      <c r="AN168" s="29">
        <f>+AH168</f>
        <v>0</v>
      </c>
    </row>
    <row r="169" spans="1:40" ht="15">
      <c r="A169" s="33" t="s">
        <v>402</v>
      </c>
      <c r="B169" s="33" t="s">
        <v>1</v>
      </c>
      <c r="C169" s="26"/>
      <c r="E169" s="26"/>
      <c r="G169" s="26"/>
      <c r="I169" s="26"/>
      <c r="K169" s="26">
        <v>6</v>
      </c>
      <c r="L169" s="5">
        <v>40</v>
      </c>
      <c r="M169" s="26">
        <v>12</v>
      </c>
      <c r="N169" s="5">
        <v>22</v>
      </c>
      <c r="O169" s="26"/>
      <c r="Q169" s="26"/>
      <c r="S169" s="26"/>
      <c r="U169" s="26">
        <v>2</v>
      </c>
      <c r="V169" s="15">
        <v>80</v>
      </c>
      <c r="AC169" s="26">
        <v>1</v>
      </c>
      <c r="AD169" s="25">
        <v>100</v>
      </c>
      <c r="AI169" s="26">
        <f>+D169+F169+H169+J169+L169+N169+P169+T169+R169+V169+X169+Z169+AB169+AD169+AF169+AH169</f>
        <v>242</v>
      </c>
      <c r="AJ169" s="6">
        <f>+D169+P169+AB169+AF169</f>
        <v>0</v>
      </c>
      <c r="AK169" s="6">
        <f>+L169+N169+V169+AD169</f>
        <v>242</v>
      </c>
      <c r="AL169" s="6">
        <f>+H169+J169+R169</f>
        <v>0</v>
      </c>
      <c r="AM169" s="6">
        <f>+F169+T169+X169</f>
        <v>0</v>
      </c>
      <c r="AN169" s="29">
        <f>+AH169</f>
        <v>0</v>
      </c>
    </row>
    <row r="170" spans="1:40" ht="15">
      <c r="A170" s="23" t="s">
        <v>536</v>
      </c>
      <c r="B170" s="23" t="s">
        <v>527</v>
      </c>
      <c r="C170" s="26"/>
      <c r="G170" s="26"/>
      <c r="I170" s="26"/>
      <c r="K170" s="26"/>
      <c r="M170" s="26"/>
      <c r="O170" s="26"/>
      <c r="Q170" s="26"/>
      <c r="S170" s="26"/>
      <c r="U170" s="26"/>
      <c r="AA170" s="27">
        <v>61</v>
      </c>
      <c r="AC170" s="27"/>
      <c r="AE170" s="27"/>
      <c r="AG170" s="27"/>
      <c r="AI170" s="26">
        <f>+D170+F170+H170+J170+L170+N170+P170+T170+R170+V170+X170+Z170+AB170+AD170+AF170+AH170</f>
        <v>0</v>
      </c>
      <c r="AJ170" s="6">
        <f>+D170+P170+AB170+AF170</f>
        <v>0</v>
      </c>
      <c r="AK170" s="6">
        <f>+L170+N170+V170+AD170</f>
        <v>0</v>
      </c>
      <c r="AL170" s="6">
        <f>+H170+J170+R170</f>
        <v>0</v>
      </c>
      <c r="AM170" s="6">
        <f>+F170+T170+X170</f>
        <v>0</v>
      </c>
      <c r="AN170" s="29">
        <f>+AH170</f>
        <v>0</v>
      </c>
    </row>
    <row r="171" spans="1:40" ht="15">
      <c r="A171" s="33" t="s">
        <v>243</v>
      </c>
      <c r="B171" s="22" t="s">
        <v>18</v>
      </c>
      <c r="C171" s="31" t="s">
        <v>7</v>
      </c>
      <c r="E171" s="31">
        <v>52</v>
      </c>
      <c r="G171" s="31" t="s">
        <v>333</v>
      </c>
      <c r="I171" s="31" t="s">
        <v>333</v>
      </c>
      <c r="K171" s="31">
        <v>56</v>
      </c>
      <c r="M171" s="31"/>
      <c r="O171" s="31"/>
      <c r="Q171" s="31"/>
      <c r="S171" s="31"/>
      <c r="U171" s="31"/>
      <c r="W171" s="31"/>
      <c r="Y171" s="31"/>
      <c r="AA171" s="31"/>
      <c r="AC171" s="31"/>
      <c r="AE171" s="31"/>
      <c r="AG171" s="28">
        <v>17</v>
      </c>
      <c r="AH171" s="25">
        <v>14</v>
      </c>
      <c r="AI171" s="26">
        <f>+D171+F171+H171+J171+L171+N171+P171+T171+R171+V171+X171+Z171+AB171+AD171+AF171+AH171</f>
        <v>14</v>
      </c>
      <c r="AJ171" s="6">
        <f>+D171+P171+AB171+AF171</f>
        <v>0</v>
      </c>
      <c r="AK171" s="6">
        <f>+L171+N171+V171+AD171</f>
        <v>0</v>
      </c>
      <c r="AL171" s="6">
        <f>+H171+J171+R171</f>
        <v>0</v>
      </c>
      <c r="AM171" s="6">
        <f>+F171+T171+X171</f>
        <v>0</v>
      </c>
      <c r="AN171" s="29">
        <f>+AH171</f>
        <v>14</v>
      </c>
    </row>
    <row r="172" spans="1:40" ht="15">
      <c r="A172" s="23" t="s">
        <v>409</v>
      </c>
      <c r="B172" s="33" t="s">
        <v>9</v>
      </c>
      <c r="C172" s="26"/>
      <c r="E172" s="26"/>
      <c r="G172" s="26"/>
      <c r="I172" s="26"/>
      <c r="K172" s="26">
        <v>17</v>
      </c>
      <c r="L172" s="5">
        <v>14</v>
      </c>
      <c r="M172" s="31" t="s">
        <v>7</v>
      </c>
      <c r="O172" s="31"/>
      <c r="Q172" s="31"/>
      <c r="S172" s="31"/>
      <c r="U172" s="27">
        <v>41</v>
      </c>
      <c r="W172" s="27"/>
      <c r="Y172" s="27"/>
      <c r="AA172" s="27"/>
      <c r="AC172" s="27" t="s">
        <v>7</v>
      </c>
      <c r="AE172" s="27"/>
      <c r="AG172" s="27"/>
      <c r="AI172" s="26">
        <f>+D172+F172+H172+J172+L172+N172+P172+T172+R172+V172+X172+Z172+AB172+AD172+AF172+AH172</f>
        <v>14</v>
      </c>
      <c r="AJ172" s="6">
        <f>+D172+P172+AB172+AF172</f>
        <v>0</v>
      </c>
      <c r="AK172" s="6">
        <f>+L172+N172+V172+AD172</f>
        <v>14</v>
      </c>
      <c r="AL172" s="6">
        <f>+H172+J172+R172</f>
        <v>0</v>
      </c>
      <c r="AM172" s="6">
        <f>+F172+T172+X172</f>
        <v>0</v>
      </c>
      <c r="AN172" s="29">
        <f>+AH172</f>
        <v>0</v>
      </c>
    </row>
    <row r="173" spans="1:40" ht="15">
      <c r="A173" s="33" t="s">
        <v>232</v>
      </c>
      <c r="B173" s="22" t="s">
        <v>110</v>
      </c>
      <c r="C173" s="31" t="s">
        <v>7</v>
      </c>
      <c r="E173" s="26"/>
      <c r="G173" s="26"/>
      <c r="I173" s="27"/>
      <c r="K173" s="27"/>
      <c r="M173" s="27"/>
      <c r="O173" s="27" t="s">
        <v>7</v>
      </c>
      <c r="Q173" s="27"/>
      <c r="S173" s="27"/>
      <c r="U173" s="27"/>
      <c r="W173" s="27"/>
      <c r="Y173" s="27"/>
      <c r="AA173" s="27">
        <v>47</v>
      </c>
      <c r="AC173" s="27">
        <v>58</v>
      </c>
      <c r="AE173" s="27">
        <v>38</v>
      </c>
      <c r="AG173" s="27"/>
      <c r="AI173" s="26">
        <f>+D173+F173+H173+J173+L173+N173+P173+T173+R173+V173+X173+Z173+AB173+AD173+AF173+AH173</f>
        <v>0</v>
      </c>
      <c r="AJ173" s="6">
        <f>+D173+P173+AB173+AF173</f>
        <v>0</v>
      </c>
      <c r="AK173" s="6">
        <f>+L173+N173+V173+AD173</f>
        <v>0</v>
      </c>
      <c r="AL173" s="6">
        <f>+H173+J173+R173</f>
        <v>0</v>
      </c>
      <c r="AM173" s="6">
        <f>+F173+T173+X173</f>
        <v>0</v>
      </c>
      <c r="AN173" s="29">
        <f>+AH173</f>
        <v>0</v>
      </c>
    </row>
    <row r="174" spans="1:40" ht="15">
      <c r="A174" s="33" t="s">
        <v>241</v>
      </c>
      <c r="B174" s="22" t="s">
        <v>18</v>
      </c>
      <c r="C174" s="31" t="s">
        <v>7</v>
      </c>
      <c r="E174" s="26"/>
      <c r="G174" s="27"/>
      <c r="I174" s="27"/>
      <c r="K174" s="31">
        <v>44</v>
      </c>
      <c r="M174" s="31" t="s">
        <v>7</v>
      </c>
      <c r="O174" s="27" t="s">
        <v>7</v>
      </c>
      <c r="Q174" s="27"/>
      <c r="S174" s="27"/>
      <c r="U174" s="27">
        <v>57</v>
      </c>
      <c r="W174" s="27"/>
      <c r="Y174" s="27"/>
      <c r="AA174" s="27"/>
      <c r="AC174" s="27">
        <v>39</v>
      </c>
      <c r="AE174" s="27" t="s">
        <v>7</v>
      </c>
      <c r="AG174" s="27"/>
      <c r="AI174" s="26">
        <f>+D174+F174+H174+J174+L174+N174+P174+T174+R174+V174+X174+Z174+AB174+AD174+AF174+AH174</f>
        <v>0</v>
      </c>
      <c r="AJ174" s="6">
        <f>+D174+P174+AB174+AF174</f>
        <v>0</v>
      </c>
      <c r="AK174" s="6">
        <f>+L174+N174+V174+AD174</f>
        <v>0</v>
      </c>
      <c r="AL174" s="6">
        <f>+H174+J174+R174</f>
        <v>0</v>
      </c>
      <c r="AM174" s="6">
        <f>+F174+T174+X174</f>
        <v>0</v>
      </c>
      <c r="AN174" s="29">
        <f>+AH174</f>
        <v>0</v>
      </c>
    </row>
    <row r="175" spans="1:40" ht="15">
      <c r="A175" s="23" t="s">
        <v>445</v>
      </c>
      <c r="B175" s="22" t="s">
        <v>13</v>
      </c>
      <c r="C175" s="26"/>
      <c r="E175" s="26"/>
      <c r="G175" s="26"/>
      <c r="I175" s="26"/>
      <c r="K175" s="26"/>
      <c r="M175" s="26"/>
      <c r="O175" s="26"/>
      <c r="Q175" s="27">
        <v>38</v>
      </c>
      <c r="S175" s="26">
        <v>28</v>
      </c>
      <c r="T175" s="15">
        <v>3</v>
      </c>
      <c r="U175" s="26"/>
      <c r="W175" s="27">
        <v>31</v>
      </c>
      <c r="Y175" s="27"/>
      <c r="AA175" s="27"/>
      <c r="AC175" s="27"/>
      <c r="AE175" s="27"/>
      <c r="AG175" s="27"/>
      <c r="AI175" s="26">
        <f>+D175+F175+H175+J175+L175+N175+P175+T175+R175+V175+X175+Z175+AB175+AD175+AF175+AH175</f>
        <v>3</v>
      </c>
      <c r="AJ175" s="6">
        <f>+D175+P175+AB175+AF175</f>
        <v>0</v>
      </c>
      <c r="AK175" s="6">
        <f>+L175+N175+V175+AD175</f>
        <v>0</v>
      </c>
      <c r="AL175" s="6">
        <f>+H175+J175+R175</f>
        <v>0</v>
      </c>
      <c r="AM175" s="6">
        <f>+F175+T175+X175</f>
        <v>3</v>
      </c>
      <c r="AN175" s="29">
        <f>+AH175</f>
        <v>0</v>
      </c>
    </row>
    <row r="176" spans="1:40" ht="15">
      <c r="A176" s="33" t="s">
        <v>191</v>
      </c>
      <c r="B176" s="22" t="s">
        <v>16</v>
      </c>
      <c r="C176" s="26" t="s">
        <v>19</v>
      </c>
      <c r="E176" s="26"/>
      <c r="G176" s="26"/>
      <c r="I176" s="26"/>
      <c r="K176" s="26"/>
      <c r="M176" s="26"/>
      <c r="O176" s="27" t="s">
        <v>7</v>
      </c>
      <c r="Q176" s="27"/>
      <c r="S176" s="27"/>
      <c r="U176" s="27"/>
      <c r="W176" s="27"/>
      <c r="Y176" s="27"/>
      <c r="AA176" s="26">
        <v>26</v>
      </c>
      <c r="AB176" s="25">
        <v>5</v>
      </c>
      <c r="AE176" s="26">
        <v>26</v>
      </c>
      <c r="AF176" s="25">
        <v>5</v>
      </c>
      <c r="AI176" s="26">
        <f>+D176+F176+H176+J176+L176+N176+P176+T176+R176+V176+X176+Z176+AB176+AD176+AF176+AH176</f>
        <v>10</v>
      </c>
      <c r="AJ176" s="6">
        <f>+D176+P176+AB176+AF176</f>
        <v>10</v>
      </c>
      <c r="AK176" s="6">
        <f>+L176+N176+V176+AD176</f>
        <v>0</v>
      </c>
      <c r="AL176" s="6">
        <f>+H176+J176+R176</f>
        <v>0</v>
      </c>
      <c r="AM176" s="6">
        <f>+F176+T176+X176</f>
        <v>0</v>
      </c>
      <c r="AN176" s="29">
        <f>+AH176</f>
        <v>0</v>
      </c>
    </row>
    <row r="177" spans="1:40" ht="15">
      <c r="A177" s="32" t="s">
        <v>240</v>
      </c>
      <c r="B177" s="22" t="s">
        <v>3</v>
      </c>
      <c r="C177" s="31" t="s">
        <v>7</v>
      </c>
      <c r="E177" s="26"/>
      <c r="G177" s="26"/>
      <c r="I177" s="26"/>
      <c r="K177" s="26"/>
      <c r="M177" s="26"/>
      <c r="O177" s="27" t="s">
        <v>7</v>
      </c>
      <c r="Q177" s="27"/>
      <c r="S177" s="27"/>
      <c r="U177" s="27"/>
      <c r="W177" s="27"/>
      <c r="Y177" s="27"/>
      <c r="AA177" s="27"/>
      <c r="AC177" s="27"/>
      <c r="AE177" s="27"/>
      <c r="AG177" s="27"/>
      <c r="AI177" s="26">
        <f>+D177+F177+H177+J177+L177+N177+P177+T177+R177+V177+X177+Z177+AB177+AD177+AF177+AH177</f>
        <v>0</v>
      </c>
      <c r="AJ177" s="6">
        <f>+D177+P177+AB177+AF177</f>
        <v>0</v>
      </c>
      <c r="AK177" s="6">
        <f>+L177+N177+V177+AD177</f>
        <v>0</v>
      </c>
      <c r="AL177" s="6">
        <f>+H177+J177+R177</f>
        <v>0</v>
      </c>
      <c r="AM177" s="6">
        <f>+F177+T177+X177</f>
        <v>0</v>
      </c>
      <c r="AN177" s="29">
        <f>+AH177</f>
        <v>0</v>
      </c>
    </row>
    <row r="178" spans="1:40" ht="15">
      <c r="A178" s="23" t="s">
        <v>301</v>
      </c>
      <c r="B178" s="22" t="s">
        <v>5</v>
      </c>
      <c r="C178" s="26"/>
      <c r="E178" s="26">
        <v>2</v>
      </c>
      <c r="F178" s="5">
        <v>80</v>
      </c>
      <c r="G178" s="28">
        <v>4</v>
      </c>
      <c r="H178" s="5">
        <v>50</v>
      </c>
      <c r="I178" s="28">
        <v>5</v>
      </c>
      <c r="J178" s="5">
        <v>45</v>
      </c>
      <c r="K178" s="28"/>
      <c r="M178" s="28"/>
      <c r="O178" s="28"/>
      <c r="Q178" s="27" t="s">
        <v>333</v>
      </c>
      <c r="S178" s="27"/>
      <c r="U178" s="27"/>
      <c r="W178" s="27" t="s">
        <v>333</v>
      </c>
      <c r="Y178" s="27"/>
      <c r="AA178" s="27"/>
      <c r="AC178" s="27"/>
      <c r="AE178" s="27"/>
      <c r="AG178" s="27" t="s">
        <v>250</v>
      </c>
      <c r="AI178" s="26">
        <f>+D178+F178+H178+J178+L178+N178+P178+T178+R178+V178+X178+Z178+AB178+AD178+AF178+AH178</f>
        <v>175</v>
      </c>
      <c r="AJ178" s="6">
        <f>+D178+P178+AB178+AF178</f>
        <v>0</v>
      </c>
      <c r="AK178" s="6">
        <f>+L178+N178+V178+AD178</f>
        <v>0</v>
      </c>
      <c r="AL178" s="6">
        <f>+H178+J178+R178</f>
        <v>95</v>
      </c>
      <c r="AM178" s="6">
        <f>+F178+T178+X178</f>
        <v>80</v>
      </c>
      <c r="AN178" s="29">
        <f>+AH178</f>
        <v>0</v>
      </c>
    </row>
    <row r="179" spans="1:40" ht="15">
      <c r="A179" s="23" t="s">
        <v>532</v>
      </c>
      <c r="B179" s="23" t="s">
        <v>8</v>
      </c>
      <c r="C179" s="26"/>
      <c r="E179" s="26"/>
      <c r="G179" s="26"/>
      <c r="I179" s="26"/>
      <c r="K179" s="26"/>
      <c r="M179" s="26"/>
      <c r="O179" s="26"/>
      <c r="Q179" s="26"/>
      <c r="S179" s="26"/>
      <c r="U179" s="26"/>
      <c r="AA179" s="24" t="s">
        <v>250</v>
      </c>
      <c r="AC179" s="24"/>
      <c r="AE179" s="27">
        <v>37</v>
      </c>
      <c r="AG179" s="27"/>
      <c r="AI179" s="26">
        <f>+D179+F179+H179+J179+L179+N179+P179+T179+R179+V179+X179+Z179+AB179+AD179+AF179+AH179</f>
        <v>0</v>
      </c>
      <c r="AJ179" s="6">
        <f>+D179+P179+AB179+AF179</f>
        <v>0</v>
      </c>
      <c r="AK179" s="6">
        <f>+L179+N179+V179+AD179</f>
        <v>0</v>
      </c>
      <c r="AL179" s="6">
        <f>+H179+J179+R179</f>
        <v>0</v>
      </c>
      <c r="AM179" s="6">
        <f>+F179+T179+X179</f>
        <v>0</v>
      </c>
      <c r="AN179" s="29">
        <f>+AH179</f>
        <v>0</v>
      </c>
    </row>
    <row r="180" spans="1:40" ht="15">
      <c r="A180" s="23" t="s">
        <v>531</v>
      </c>
      <c r="B180" s="23" t="s">
        <v>5</v>
      </c>
      <c r="C180" s="26"/>
      <c r="E180" s="26"/>
      <c r="G180" s="26"/>
      <c r="I180" s="26"/>
      <c r="K180" s="26"/>
      <c r="M180" s="26"/>
      <c r="O180" s="26"/>
      <c r="Q180" s="26"/>
      <c r="S180" s="26"/>
      <c r="U180" s="26"/>
      <c r="AA180" s="27">
        <v>49</v>
      </c>
      <c r="AC180" s="27"/>
      <c r="AE180" s="27">
        <v>32</v>
      </c>
      <c r="AG180" s="27"/>
      <c r="AI180" s="26">
        <f>+D180+F180+H180+J180+L180+N180+P180+T180+R180+V180+X180+Z180+AB180+AD180+AF180+AH180</f>
        <v>0</v>
      </c>
      <c r="AJ180" s="6">
        <f>+D180+P180+AB180+AF180</f>
        <v>0</v>
      </c>
      <c r="AK180" s="6">
        <f>+L180+N180+V180+AD180</f>
        <v>0</v>
      </c>
      <c r="AL180" s="6">
        <f>+H180+J180+R180</f>
        <v>0</v>
      </c>
      <c r="AM180" s="6">
        <f>+F180+T180+X180</f>
        <v>0</v>
      </c>
      <c r="AN180" s="29">
        <f>+AH180</f>
        <v>0</v>
      </c>
    </row>
    <row r="181" spans="1:40" ht="15">
      <c r="A181" s="23" t="s">
        <v>401</v>
      </c>
      <c r="B181" s="33" t="s">
        <v>5</v>
      </c>
      <c r="C181" s="26"/>
      <c r="E181" s="26"/>
      <c r="G181" s="26"/>
      <c r="I181" s="26"/>
      <c r="K181" s="26">
        <v>9</v>
      </c>
      <c r="L181" s="5">
        <v>29</v>
      </c>
      <c r="M181" s="31" t="s">
        <v>7</v>
      </c>
      <c r="O181" s="31"/>
      <c r="Q181" s="31"/>
      <c r="S181" s="31"/>
      <c r="U181" s="26">
        <v>23</v>
      </c>
      <c r="V181" s="15">
        <v>8</v>
      </c>
      <c r="AC181" s="26">
        <v>7</v>
      </c>
      <c r="AD181" s="25">
        <v>36</v>
      </c>
      <c r="AG181" s="27" t="s">
        <v>19</v>
      </c>
      <c r="AI181" s="26">
        <f>+D181+F181+H181+J181+L181+N181+P181+T181+R181+V181+X181+Z181+AB181+AD181+AF181+AH181</f>
        <v>73</v>
      </c>
      <c r="AJ181" s="6">
        <f>+D181+P181+AB181+AF181</f>
        <v>0</v>
      </c>
      <c r="AK181" s="6">
        <f>+L181+N181+V181+AD181</f>
        <v>73</v>
      </c>
      <c r="AL181" s="6">
        <f>+H181+J181+R181</f>
        <v>0</v>
      </c>
      <c r="AM181" s="6">
        <f>+F181+T181+X181</f>
        <v>0</v>
      </c>
      <c r="AN181" s="29">
        <f>+AH181</f>
        <v>0</v>
      </c>
    </row>
    <row r="182" spans="1:40" ht="15">
      <c r="A182" s="33" t="s">
        <v>238</v>
      </c>
      <c r="B182" s="22" t="s">
        <v>9</v>
      </c>
      <c r="C182" s="31" t="s">
        <v>7</v>
      </c>
      <c r="E182" s="26"/>
      <c r="G182" s="26"/>
      <c r="M182" s="26"/>
      <c r="O182" s="26"/>
      <c r="Q182" s="26"/>
      <c r="S182" s="26"/>
      <c r="U182" s="26"/>
      <c r="AG182" s="28">
        <v>23</v>
      </c>
      <c r="AH182" s="25">
        <v>8</v>
      </c>
      <c r="AI182" s="6">
        <f>+D182+F182+H182+J182+L182+N182+P182+T182+R182+V182+X182+Z182+AB182+AD182+AF182+AH182</f>
        <v>8</v>
      </c>
      <c r="AJ182" s="6">
        <f>+D182+P182+AB182+AF182</f>
        <v>0</v>
      </c>
      <c r="AK182" s="6">
        <f>+L182+N182+V182+AD182</f>
        <v>0</v>
      </c>
      <c r="AL182" s="6">
        <f>+H182+J182+R182</f>
        <v>0</v>
      </c>
      <c r="AM182" s="6">
        <f>+F182+T182+X182</f>
        <v>0</v>
      </c>
      <c r="AN182" s="13">
        <f>+AH182</f>
        <v>8</v>
      </c>
    </row>
    <row r="183" spans="1:40" ht="15">
      <c r="A183" s="33" t="s">
        <v>414</v>
      </c>
      <c r="B183" s="33" t="s">
        <v>5</v>
      </c>
      <c r="E183" s="26"/>
      <c r="G183" s="26"/>
      <c r="K183" s="31">
        <v>42</v>
      </c>
      <c r="M183" s="31"/>
      <c r="O183" s="31"/>
      <c r="Q183" s="31"/>
      <c r="S183" s="31"/>
      <c r="U183" s="26">
        <v>21</v>
      </c>
      <c r="V183" s="15">
        <v>10</v>
      </c>
      <c r="AC183" s="27">
        <v>41</v>
      </c>
      <c r="AE183" s="27"/>
      <c r="AG183" s="28">
        <v>15</v>
      </c>
      <c r="AH183" s="25">
        <v>16</v>
      </c>
      <c r="AI183" s="6">
        <f>+D183+F183+H183+J183+L183+N183+P183+T183+R183+V183+X183+Z183+AB183+AD183+AF183+AH183</f>
        <v>26</v>
      </c>
      <c r="AJ183" s="6">
        <f>+D183+P183+AB183+AF183</f>
        <v>0</v>
      </c>
      <c r="AK183" s="6">
        <f>+L183+N183+V183+AD183</f>
        <v>10</v>
      </c>
      <c r="AL183" s="6">
        <f>+H183+J183+R183</f>
        <v>0</v>
      </c>
      <c r="AM183" s="6">
        <f>+F183+T183+X183</f>
        <v>0</v>
      </c>
      <c r="AN183" s="13">
        <f>+AH183</f>
        <v>16</v>
      </c>
    </row>
    <row r="184" spans="1:40" ht="15">
      <c r="A184" s="33" t="s">
        <v>419</v>
      </c>
      <c r="B184" s="33" t="s">
        <v>318</v>
      </c>
      <c r="C184" s="26"/>
      <c r="G184" s="26"/>
      <c r="I184" s="26"/>
      <c r="K184" s="31">
        <v>59</v>
      </c>
      <c r="M184" s="31">
        <v>42</v>
      </c>
      <c r="O184" s="27">
        <v>49</v>
      </c>
      <c r="Q184" s="27"/>
      <c r="S184" s="27"/>
      <c r="U184" s="27">
        <v>52</v>
      </c>
      <c r="W184" s="27"/>
      <c r="Y184" s="27"/>
      <c r="AA184" s="27">
        <v>56</v>
      </c>
      <c r="AC184" s="27">
        <v>60</v>
      </c>
      <c r="AE184" s="27">
        <v>49</v>
      </c>
      <c r="AG184" s="27"/>
      <c r="AI184" s="6">
        <f>+D184+F184+H184+J184+L184+N184+P184+T184+R184+V184+X184+Z184+AB184+AD184+AF184+AH184</f>
        <v>0</v>
      </c>
      <c r="AJ184" s="6">
        <f>+D184+P184+AB184+AF184</f>
        <v>0</v>
      </c>
      <c r="AK184" s="6">
        <f>+L184+N184+V184+AD184</f>
        <v>0</v>
      </c>
      <c r="AL184" s="6">
        <f>+H184+J184+R184</f>
        <v>0</v>
      </c>
      <c r="AM184" s="6">
        <f>+F184+T184+X184</f>
        <v>0</v>
      </c>
      <c r="AN184" s="13">
        <f>+AH184</f>
        <v>0</v>
      </c>
    </row>
    <row r="185" spans="1:40" ht="15">
      <c r="A185" s="23" t="s">
        <v>400</v>
      </c>
      <c r="B185" s="33" t="s">
        <v>10</v>
      </c>
      <c r="C185" s="26"/>
      <c r="G185" s="26"/>
      <c r="I185" s="26"/>
      <c r="K185" s="26">
        <v>14</v>
      </c>
      <c r="L185" s="5">
        <v>18</v>
      </c>
      <c r="M185" s="26">
        <v>7</v>
      </c>
      <c r="N185" s="5">
        <v>36</v>
      </c>
      <c r="O185" s="26"/>
      <c r="Q185" s="26"/>
      <c r="S185" s="26"/>
      <c r="U185" s="26">
        <v>10</v>
      </c>
      <c r="V185" s="15">
        <v>26</v>
      </c>
      <c r="AC185" s="26">
        <v>12</v>
      </c>
      <c r="AD185" s="25">
        <v>22</v>
      </c>
      <c r="AI185" s="6">
        <f>+D185+F185+H185+J185+L185+N185+P185+T185+R185+V185+X185+Z185+AB185+AD185+AF185+AH185</f>
        <v>102</v>
      </c>
      <c r="AJ185" s="6">
        <f>+D185+P185+AB185+AF185</f>
        <v>0</v>
      </c>
      <c r="AK185" s="6">
        <f>+L185+N185+V185+AD185</f>
        <v>102</v>
      </c>
      <c r="AL185" s="6">
        <f>+H185+J185+R185</f>
        <v>0</v>
      </c>
      <c r="AM185" s="6">
        <f>+F185+T185+X185</f>
        <v>0</v>
      </c>
      <c r="AN185" s="13">
        <f>+AH185</f>
        <v>0</v>
      </c>
    </row>
    <row r="186" spans="1:40" ht="15">
      <c r="A186" s="23" t="s">
        <v>302</v>
      </c>
      <c r="B186" s="22" t="s">
        <v>110</v>
      </c>
      <c r="C186" s="26"/>
      <c r="E186" s="31">
        <v>61</v>
      </c>
      <c r="G186" s="31">
        <v>62</v>
      </c>
      <c r="I186" s="31">
        <v>46</v>
      </c>
      <c r="K186" s="31"/>
      <c r="M186" s="31"/>
      <c r="O186" s="31"/>
      <c r="Q186" s="27" t="s">
        <v>333</v>
      </c>
      <c r="S186" s="27" t="s">
        <v>333</v>
      </c>
      <c r="U186" s="27"/>
      <c r="W186" s="27"/>
      <c r="Y186" s="27"/>
      <c r="AA186" s="27">
        <v>65</v>
      </c>
      <c r="AC186" s="27"/>
      <c r="AE186" s="27"/>
      <c r="AG186" s="28">
        <v>26</v>
      </c>
      <c r="AH186" s="25">
        <v>5</v>
      </c>
      <c r="AI186" s="6">
        <f>+D186+F186+H186+J186+L186+N186+P186+T186+R186+V186+X186+Z186+AB186+AD186+AF186+AH186</f>
        <v>5</v>
      </c>
      <c r="AJ186" s="6">
        <f>+D186+P186+AB186+AF186</f>
        <v>0</v>
      </c>
      <c r="AK186" s="6">
        <f>+L186+N186+V186+AD186</f>
        <v>0</v>
      </c>
      <c r="AL186" s="6">
        <f>+H186+J186+R186</f>
        <v>0</v>
      </c>
      <c r="AM186" s="6">
        <f>+F186+T186+X186</f>
        <v>0</v>
      </c>
      <c r="AN186" s="13">
        <f>+AH186</f>
        <v>5</v>
      </c>
    </row>
    <row r="187" spans="1:40" ht="15">
      <c r="A187" s="33" t="s">
        <v>206</v>
      </c>
      <c r="B187" s="22" t="s">
        <v>14</v>
      </c>
      <c r="C187" s="31">
        <v>36</v>
      </c>
      <c r="G187" s="27"/>
      <c r="I187" s="27"/>
      <c r="K187" s="27"/>
      <c r="M187" s="27"/>
      <c r="O187" s="27" t="s">
        <v>250</v>
      </c>
      <c r="Q187" s="27"/>
      <c r="S187" s="27"/>
      <c r="U187" s="27"/>
      <c r="W187" s="27"/>
      <c r="Y187" s="27"/>
      <c r="AA187" s="26">
        <v>27</v>
      </c>
      <c r="AB187" s="25">
        <v>4</v>
      </c>
      <c r="AC187" s="27">
        <v>45</v>
      </c>
      <c r="AE187" s="26">
        <v>12</v>
      </c>
      <c r="AF187" s="25">
        <v>22</v>
      </c>
      <c r="AI187" s="6">
        <f>+D187+F187+H187+J187+L187+N187+P187+T187+R187+V187+X187+Z187+AB187+AD187+AF187+AH187</f>
        <v>26</v>
      </c>
      <c r="AJ187" s="6">
        <f>+D187+P187+AB187+AF187</f>
        <v>26</v>
      </c>
      <c r="AK187" s="6">
        <f>+L187+N187+V187+AD187</f>
        <v>0</v>
      </c>
      <c r="AL187" s="6">
        <f>+H187+J187+R187</f>
        <v>0</v>
      </c>
      <c r="AM187" s="6">
        <f>+F187+T187+X187</f>
        <v>0</v>
      </c>
      <c r="AN187" s="13">
        <f>+AH187</f>
        <v>0</v>
      </c>
    </row>
    <row r="188" spans="1:40" ht="15">
      <c r="A188" s="33" t="s">
        <v>194</v>
      </c>
      <c r="B188" s="22" t="s">
        <v>9</v>
      </c>
      <c r="C188" s="26">
        <v>16</v>
      </c>
      <c r="D188" s="5">
        <v>15</v>
      </c>
      <c r="G188" s="26"/>
      <c r="I188" s="26"/>
      <c r="K188" s="26"/>
      <c r="M188" s="31">
        <v>34</v>
      </c>
      <c r="O188" s="6" t="s">
        <v>19</v>
      </c>
      <c r="Q188" s="26"/>
      <c r="S188" s="26"/>
      <c r="U188" s="27">
        <v>44</v>
      </c>
      <c r="W188" s="27"/>
      <c r="Y188" s="27"/>
      <c r="AA188" s="27">
        <v>48</v>
      </c>
      <c r="AC188" s="27">
        <v>52</v>
      </c>
      <c r="AE188" s="26">
        <v>17</v>
      </c>
      <c r="AF188" s="25">
        <v>14</v>
      </c>
      <c r="AI188" s="6">
        <f>+D188+F188+H188+J188+L188+N188+P188+T188+R188+V188+X188+Z188+AB188+AD188+AF188+AH188</f>
        <v>29</v>
      </c>
      <c r="AJ188" s="6">
        <f>+D188+P188+AB188+AF188</f>
        <v>29</v>
      </c>
      <c r="AK188" s="6">
        <f>+L188+N188+V188+AD188</f>
        <v>0</v>
      </c>
      <c r="AL188" s="6">
        <f>+H188+J188+R188</f>
        <v>0</v>
      </c>
      <c r="AM188" s="6">
        <f>+F188+T188+X188</f>
        <v>0</v>
      </c>
      <c r="AN188" s="13">
        <f>+AH188</f>
        <v>0</v>
      </c>
    </row>
    <row r="189" spans="1:40" ht="15">
      <c r="A189" s="23" t="s">
        <v>303</v>
      </c>
      <c r="B189" s="22" t="s">
        <v>8</v>
      </c>
      <c r="E189" s="31" t="s">
        <v>332</v>
      </c>
      <c r="G189" s="31">
        <v>53</v>
      </c>
      <c r="I189" s="31">
        <v>36</v>
      </c>
      <c r="K189" s="31">
        <v>32</v>
      </c>
      <c r="M189" s="31" t="s">
        <v>7</v>
      </c>
      <c r="O189" s="31"/>
      <c r="Q189" s="31"/>
      <c r="S189" s="31"/>
      <c r="U189" s="27">
        <v>36</v>
      </c>
      <c r="W189" s="27"/>
      <c r="Y189" s="27"/>
      <c r="AA189" s="27"/>
      <c r="AC189" s="27" t="s">
        <v>7</v>
      </c>
      <c r="AE189" s="27"/>
      <c r="AG189" s="27" t="s">
        <v>7</v>
      </c>
      <c r="AI189" s="6">
        <f>+D189+F189+H189+J189+L189+N189+P189+T189+R189+V189+X189+Z189+AB189+AD189+AF189+AH189</f>
        <v>0</v>
      </c>
      <c r="AJ189" s="6">
        <f>+D189+P189+AB189+AF189</f>
        <v>0</v>
      </c>
      <c r="AK189" s="6">
        <f>+L189+N189+V189+AD189</f>
        <v>0</v>
      </c>
      <c r="AL189" s="6">
        <f>+H189+J189+R189</f>
        <v>0</v>
      </c>
      <c r="AM189" s="6">
        <f>+F189+T189+X189</f>
        <v>0</v>
      </c>
      <c r="AN189" s="13">
        <f>+AH189</f>
        <v>0</v>
      </c>
    </row>
    <row r="190" spans="1:40" ht="15">
      <c r="A190" s="33" t="s">
        <v>347</v>
      </c>
      <c r="B190" s="22" t="s">
        <v>14</v>
      </c>
      <c r="E190" s="26">
        <v>14</v>
      </c>
      <c r="F190" s="5">
        <v>18</v>
      </c>
      <c r="G190" s="31" t="s">
        <v>333</v>
      </c>
      <c r="I190" s="28">
        <v>24</v>
      </c>
      <c r="J190" s="5">
        <v>7</v>
      </c>
      <c r="K190" s="31">
        <v>54</v>
      </c>
      <c r="M190" s="31"/>
      <c r="O190" s="31"/>
      <c r="Q190" s="26">
        <v>20</v>
      </c>
      <c r="R190" s="15">
        <v>11</v>
      </c>
      <c r="S190" s="26">
        <v>30</v>
      </c>
      <c r="T190" s="15">
        <v>1</v>
      </c>
      <c r="U190" s="26"/>
      <c r="W190" s="26">
        <v>6</v>
      </c>
      <c r="X190" s="25">
        <v>40</v>
      </c>
      <c r="AG190" s="57" t="s">
        <v>470</v>
      </c>
      <c r="AI190" s="6">
        <f>+D190+F190+H190+J190+L190+N190+P190+T190+R190+V190+X190+Z190+AB190+AD190+AF190+AH190</f>
        <v>77</v>
      </c>
      <c r="AJ190" s="6">
        <f>+D190+P190+AB190+AF190</f>
        <v>0</v>
      </c>
      <c r="AK190" s="6">
        <f>+L190+N190+V190+AD190</f>
        <v>0</v>
      </c>
      <c r="AL190" s="6">
        <f>+H190+J190+R190</f>
        <v>18</v>
      </c>
      <c r="AM190" s="6">
        <f>+F190+T190+X190</f>
        <v>59</v>
      </c>
      <c r="AN190" s="13">
        <f>+AH190</f>
        <v>0</v>
      </c>
    </row>
    <row r="191" spans="1:40" ht="15">
      <c r="A191" s="23" t="s">
        <v>304</v>
      </c>
      <c r="B191" s="22" t="s">
        <v>10</v>
      </c>
      <c r="E191" s="31">
        <v>48</v>
      </c>
      <c r="G191" s="31">
        <v>51</v>
      </c>
      <c r="I191" s="31" t="s">
        <v>333</v>
      </c>
      <c r="K191" s="31"/>
      <c r="M191" s="31"/>
      <c r="O191" s="31"/>
      <c r="Q191" s="26">
        <v>24</v>
      </c>
      <c r="R191" s="15">
        <v>7</v>
      </c>
      <c r="S191" s="27">
        <v>55</v>
      </c>
      <c r="U191" s="27"/>
      <c r="W191" s="27"/>
      <c r="Y191" s="27"/>
      <c r="AA191" s="27"/>
      <c r="AC191" s="27"/>
      <c r="AE191" s="27"/>
      <c r="AG191" s="27" t="s">
        <v>7</v>
      </c>
      <c r="AI191" s="6">
        <f>+D191+F191+H191+J191+L191+N191+P191+T191+R191+V191+X191+Z191+AB191+AD191+AF191+AH191</f>
        <v>7</v>
      </c>
      <c r="AJ191" s="6">
        <f>+D191+P191+AB191+AF191</f>
        <v>0</v>
      </c>
      <c r="AK191" s="6">
        <f>+L191+N191+V191+AD191</f>
        <v>0</v>
      </c>
      <c r="AL191" s="6">
        <f>+H191+J191+R191</f>
        <v>7</v>
      </c>
      <c r="AM191" s="6">
        <f>+F191+T191+X191</f>
        <v>0</v>
      </c>
      <c r="AN191" s="13">
        <f>+AH191</f>
        <v>0</v>
      </c>
    </row>
    <row r="192" spans="1:40" ht="15">
      <c r="A192" s="33" t="s">
        <v>353</v>
      </c>
      <c r="B192" t="s">
        <v>13</v>
      </c>
      <c r="C192" s="26"/>
      <c r="G192" s="31">
        <v>40</v>
      </c>
      <c r="I192" s="31" t="s">
        <v>333</v>
      </c>
      <c r="K192" s="31"/>
      <c r="M192" s="31"/>
      <c r="O192" s="31"/>
      <c r="Q192" s="27">
        <v>35</v>
      </c>
      <c r="S192" s="26">
        <v>19</v>
      </c>
      <c r="T192" s="15">
        <v>12</v>
      </c>
      <c r="U192" s="26"/>
      <c r="W192" s="27" t="s">
        <v>333</v>
      </c>
      <c r="Y192" s="27"/>
      <c r="AA192" s="27"/>
      <c r="AC192" s="27"/>
      <c r="AE192" s="27"/>
      <c r="AG192" s="58" t="s">
        <v>470</v>
      </c>
      <c r="AI192" s="6">
        <f>+D192+F192+H192+J192+L192+N192+P192+T192+R192+V192+X192+Z192+AB192+AD192+AF192+AH192</f>
        <v>12</v>
      </c>
      <c r="AJ192" s="6">
        <f>+D192+P192+AB192+AF192</f>
        <v>0</v>
      </c>
      <c r="AK192" s="6">
        <f>+L192+N192+V192+AD192</f>
        <v>0</v>
      </c>
      <c r="AL192" s="6">
        <f>+H192+J192+R192</f>
        <v>0</v>
      </c>
      <c r="AM192" s="6">
        <f>+F192+T192+X192</f>
        <v>12</v>
      </c>
      <c r="AN192" s="13">
        <f>+AH192</f>
        <v>0</v>
      </c>
    </row>
    <row r="193" spans="1:40" ht="15">
      <c r="A193" s="23" t="s">
        <v>557</v>
      </c>
      <c r="B193" s="34" t="s">
        <v>13</v>
      </c>
      <c r="C193" s="26"/>
      <c r="E193" s="26"/>
      <c r="G193" s="26"/>
      <c r="I193" s="26"/>
      <c r="K193" s="26"/>
      <c r="M193" s="26"/>
      <c r="O193" s="26"/>
      <c r="Q193" s="26"/>
      <c r="S193" s="26"/>
      <c r="U193" s="26"/>
      <c r="AE193" s="27">
        <v>43</v>
      </c>
      <c r="AG193" s="27"/>
      <c r="AI193" s="6">
        <f>+D193+F193+H193+J193+L193+N193+P193+T193+R193+V193+X193+Z193+AB193+AD193+AF193+AH193</f>
        <v>0</v>
      </c>
      <c r="AJ193" s="6">
        <f>+D193+P193+AB193+AF193</f>
        <v>0</v>
      </c>
      <c r="AK193" s="6">
        <f>+L193+N193+V193+AD193</f>
        <v>0</v>
      </c>
      <c r="AL193" s="6">
        <f>+H193+J193+R193</f>
        <v>0</v>
      </c>
      <c r="AM193" s="6">
        <f>+F193+T193+X193</f>
        <v>0</v>
      </c>
      <c r="AN193" s="13">
        <f>+AH193</f>
        <v>0</v>
      </c>
    </row>
    <row r="194" spans="1:40" ht="15">
      <c r="A194" s="23" t="s">
        <v>305</v>
      </c>
      <c r="B194" s="22" t="s">
        <v>5</v>
      </c>
      <c r="E194" s="6">
        <v>14</v>
      </c>
      <c r="F194" s="5">
        <v>18</v>
      </c>
      <c r="G194" s="28">
        <v>14</v>
      </c>
      <c r="H194" s="5">
        <v>18</v>
      </c>
      <c r="I194" s="28">
        <v>1</v>
      </c>
      <c r="J194" s="5">
        <v>100</v>
      </c>
      <c r="K194" s="28"/>
      <c r="M194" s="28"/>
      <c r="O194" s="28"/>
      <c r="Q194" s="26">
        <v>9</v>
      </c>
      <c r="R194" s="15">
        <v>29</v>
      </c>
      <c r="S194" s="27">
        <v>31</v>
      </c>
      <c r="U194" s="27"/>
      <c r="W194" s="26">
        <v>5</v>
      </c>
      <c r="X194" s="25">
        <v>45</v>
      </c>
      <c r="AG194" s="57" t="s">
        <v>470</v>
      </c>
      <c r="AI194" s="6">
        <f>+D194+F194+H194+J194+L194+N194+P194+T194+R194+V194+X194+Z194+AB194+AD194+AF194+AH194</f>
        <v>210</v>
      </c>
      <c r="AJ194" s="6">
        <f>+D194+P194+AB194+AF194</f>
        <v>0</v>
      </c>
      <c r="AK194" s="6">
        <f>+L194+N194+V194+AD194</f>
        <v>0</v>
      </c>
      <c r="AL194" s="6">
        <f>+H194+J194+R194</f>
        <v>147</v>
      </c>
      <c r="AM194" s="6">
        <f>+F194+T194+X194</f>
        <v>63</v>
      </c>
      <c r="AN194" s="13">
        <f>+AH194</f>
        <v>0</v>
      </c>
    </row>
    <row r="195" spans="1:40" ht="15">
      <c r="A195" s="32" t="s">
        <v>351</v>
      </c>
      <c r="B195" t="s">
        <v>5</v>
      </c>
      <c r="C195" s="26"/>
      <c r="E195" s="26"/>
      <c r="G195" s="31">
        <v>38</v>
      </c>
      <c r="I195" s="26"/>
      <c r="K195" s="26"/>
      <c r="M195" s="26"/>
      <c r="O195" s="26"/>
      <c r="Q195" s="26"/>
      <c r="S195" s="26"/>
      <c r="U195" s="26"/>
      <c r="AI195" s="6">
        <f>+D195+F195+H195+J195+L195+N195+P195+T195+R195+V195+X195+Z195+AB195+AD195+AF195+AH195</f>
        <v>0</v>
      </c>
      <c r="AJ195" s="6">
        <f>+D195+P195+AB195+AF195</f>
        <v>0</v>
      </c>
      <c r="AK195" s="6">
        <f>+L195+N195+V195+AD195</f>
        <v>0</v>
      </c>
      <c r="AL195" s="6">
        <f>+H195+J195+R195</f>
        <v>0</v>
      </c>
      <c r="AM195" s="6">
        <f>+F195+T195+X195</f>
        <v>0</v>
      </c>
      <c r="AN195" s="13">
        <f>+AH195</f>
        <v>0</v>
      </c>
    </row>
    <row r="196" spans="1:40" ht="15">
      <c r="A196" s="23" t="s">
        <v>306</v>
      </c>
      <c r="B196" s="22" t="s">
        <v>13</v>
      </c>
      <c r="C196" s="26"/>
      <c r="E196" s="6">
        <v>25</v>
      </c>
      <c r="F196" s="5">
        <v>6</v>
      </c>
      <c r="G196" s="31" t="s">
        <v>333</v>
      </c>
      <c r="O196" s="26"/>
      <c r="Q196" s="26"/>
      <c r="S196" s="26"/>
      <c r="U196" s="26"/>
      <c r="AI196" s="6">
        <f>+D196+F196+H196+J196+L196+N196+P196+T196+R196+V196+X196+Z196+AB196+AD196+AF196+AH196</f>
        <v>6</v>
      </c>
      <c r="AJ196" s="6">
        <f>+D196+P196+AB196+AF196</f>
        <v>0</v>
      </c>
      <c r="AK196" s="6">
        <f>+L196+N196+V196+AD196</f>
        <v>0</v>
      </c>
      <c r="AL196" s="6">
        <f>+H196+J196+R196</f>
        <v>0</v>
      </c>
      <c r="AM196" s="6">
        <f>+F196+T196+X196</f>
        <v>6</v>
      </c>
      <c r="AN196" s="13">
        <f>+AH196</f>
        <v>0</v>
      </c>
    </row>
    <row r="197" spans="1:40" ht="15">
      <c r="A197" s="33" t="s">
        <v>207</v>
      </c>
      <c r="B197" s="22" t="s">
        <v>9</v>
      </c>
      <c r="C197" s="31">
        <v>32</v>
      </c>
      <c r="G197" s="26"/>
      <c r="I197" s="26"/>
      <c r="K197" s="26"/>
      <c r="M197" s="26"/>
      <c r="O197" s="27" t="s">
        <v>7</v>
      </c>
      <c r="Q197" s="27"/>
      <c r="S197" s="27"/>
      <c r="U197" s="27"/>
      <c r="W197" s="27"/>
      <c r="Y197" s="27"/>
      <c r="AA197" s="27" t="s">
        <v>7</v>
      </c>
      <c r="AC197" s="27"/>
      <c r="AE197" s="27" t="s">
        <v>250</v>
      </c>
      <c r="AG197" s="27"/>
      <c r="AI197" s="6">
        <f>+D197+F197+H197+J197+L197+N197+P197+T197+R197+V197+X197+Z197+AB197+AD197+AF197+AH197</f>
        <v>0</v>
      </c>
      <c r="AJ197" s="6">
        <f>+D197+P197+AB197+AF197</f>
        <v>0</v>
      </c>
      <c r="AK197" s="6">
        <f>+L197+N197+V197+AD197</f>
        <v>0</v>
      </c>
      <c r="AL197" s="6">
        <f>+H197+J197+R197</f>
        <v>0</v>
      </c>
      <c r="AM197" s="6">
        <f>+F197+T197+X197</f>
        <v>0</v>
      </c>
      <c r="AN197" s="13">
        <f>+AH197</f>
        <v>0</v>
      </c>
    </row>
    <row r="198" spans="1:40" ht="15">
      <c r="A198" s="23" t="s">
        <v>307</v>
      </c>
      <c r="B198" s="22" t="s">
        <v>11</v>
      </c>
      <c r="E198" s="31">
        <v>54</v>
      </c>
      <c r="G198" s="31">
        <v>46</v>
      </c>
      <c r="I198" s="31" t="s">
        <v>333</v>
      </c>
      <c r="K198" s="31"/>
      <c r="M198" s="31"/>
      <c r="O198" s="31"/>
      <c r="Q198" s="26">
        <v>30</v>
      </c>
      <c r="R198" s="15">
        <v>1</v>
      </c>
      <c r="S198" s="27" t="s">
        <v>333</v>
      </c>
      <c r="U198" s="27"/>
      <c r="W198" s="27"/>
      <c r="Y198" s="27"/>
      <c r="AA198" s="27"/>
      <c r="AC198" s="27"/>
      <c r="AE198" s="27"/>
      <c r="AG198" s="27"/>
      <c r="AI198" s="6">
        <f>+D198+F198+H198+J198+L198+N198+P198+T198+R198+V198+X198+Z198+AB198+AD198+AF198+AH198</f>
        <v>1</v>
      </c>
      <c r="AJ198" s="6">
        <f>+D198+P198+AB198+AF198</f>
        <v>0</v>
      </c>
      <c r="AK198" s="6">
        <f>+L198+N198+V198+AD198</f>
        <v>0</v>
      </c>
      <c r="AL198" s="6">
        <f>+H198+J198+R198</f>
        <v>1</v>
      </c>
      <c r="AM198" s="6">
        <f>+F198+T198+X198</f>
        <v>0</v>
      </c>
      <c r="AN198" s="13">
        <f>+AH198</f>
        <v>0</v>
      </c>
    </row>
    <row r="199" spans="1:40" ht="15">
      <c r="A199" s="23" t="s">
        <v>358</v>
      </c>
      <c r="B199" s="22" t="s">
        <v>15</v>
      </c>
      <c r="C199" s="24"/>
      <c r="E199" s="6">
        <v>2</v>
      </c>
      <c r="F199" s="5">
        <v>80</v>
      </c>
      <c r="G199" s="28">
        <v>29</v>
      </c>
      <c r="H199" s="5">
        <v>2</v>
      </c>
      <c r="I199" s="28">
        <v>9</v>
      </c>
      <c r="J199" s="5">
        <v>29</v>
      </c>
      <c r="K199" s="26">
        <v>5</v>
      </c>
      <c r="L199" s="5">
        <v>45</v>
      </c>
      <c r="M199" s="26">
        <v>2</v>
      </c>
      <c r="N199" s="5">
        <v>80</v>
      </c>
      <c r="O199" s="26"/>
      <c r="Q199" s="27" t="s">
        <v>333</v>
      </c>
      <c r="S199" s="26">
        <v>26</v>
      </c>
      <c r="T199" s="15">
        <v>5</v>
      </c>
      <c r="U199" s="26">
        <v>6</v>
      </c>
      <c r="V199" s="15">
        <v>40</v>
      </c>
      <c r="W199" s="26">
        <v>11</v>
      </c>
      <c r="X199" s="25">
        <v>24</v>
      </c>
      <c r="Y199" s="26">
        <v>5</v>
      </c>
      <c r="Z199" s="25">
        <v>30</v>
      </c>
      <c r="AC199" s="26">
        <v>1</v>
      </c>
      <c r="AD199" s="25">
        <v>100</v>
      </c>
      <c r="AE199" s="27" t="s">
        <v>354</v>
      </c>
      <c r="AG199" s="28">
        <v>3</v>
      </c>
      <c r="AH199" s="25">
        <v>60</v>
      </c>
      <c r="AI199" s="6">
        <f>+D199+F199+H199+J199+L199+N199+P199+T199+R199+V199+X199+Z199+AB199+AD199+AF199+AH199</f>
        <v>495</v>
      </c>
      <c r="AJ199" s="6">
        <f>+D199+P199+AB199+AF199</f>
        <v>0</v>
      </c>
      <c r="AK199" s="6">
        <f>+L199+N199+V199+AD199</f>
        <v>265</v>
      </c>
      <c r="AL199" s="6">
        <f>+H199+J199+R199</f>
        <v>31</v>
      </c>
      <c r="AM199" s="6">
        <f>+F199+T199+X199</f>
        <v>109</v>
      </c>
      <c r="AN199" s="13">
        <f>+AH199</f>
        <v>60</v>
      </c>
    </row>
    <row r="200" spans="1:40" ht="15">
      <c r="A200" s="23" t="s">
        <v>308</v>
      </c>
      <c r="B200" s="22" t="s">
        <v>12</v>
      </c>
      <c r="E200" s="31">
        <v>51</v>
      </c>
      <c r="G200" s="31">
        <v>58</v>
      </c>
      <c r="I200" s="31">
        <v>34</v>
      </c>
      <c r="K200" s="31" t="s">
        <v>7</v>
      </c>
      <c r="M200" s="31"/>
      <c r="O200" s="31"/>
      <c r="Q200" s="27" t="s">
        <v>333</v>
      </c>
      <c r="S200" s="27">
        <v>52</v>
      </c>
      <c r="U200" s="27" t="s">
        <v>7</v>
      </c>
      <c r="W200" s="27" t="s">
        <v>333</v>
      </c>
      <c r="Y200" s="27"/>
      <c r="AA200" s="27"/>
      <c r="AC200" s="27"/>
      <c r="AE200" s="27"/>
      <c r="AG200" s="27" t="s">
        <v>7</v>
      </c>
      <c r="AI200" s="6">
        <f>+D200+F200+H200+J200+L200+N200+P200+T200+R200+V200+X200+Z200+AB200+AD200+AF200+AH200</f>
        <v>0</v>
      </c>
      <c r="AJ200" s="6">
        <f>+D200+P200+AB200+AF200</f>
        <v>0</v>
      </c>
      <c r="AK200" s="6">
        <f>+L200+N200+V200+AD200</f>
        <v>0</v>
      </c>
      <c r="AL200" s="6">
        <f>+H200+J200+R200</f>
        <v>0</v>
      </c>
      <c r="AM200" s="6">
        <f>+F200+T200+X200</f>
        <v>0</v>
      </c>
      <c r="AN200" s="13">
        <f>+AH200</f>
        <v>0</v>
      </c>
    </row>
    <row r="201" spans="1:40" ht="15">
      <c r="A201" s="33" t="s">
        <v>215</v>
      </c>
      <c r="B201" s="22" t="s">
        <v>10</v>
      </c>
      <c r="C201" s="31">
        <v>46</v>
      </c>
      <c r="E201" s="26"/>
      <c r="G201" s="27"/>
      <c r="I201" s="27"/>
      <c r="K201" s="27"/>
      <c r="M201" s="27"/>
      <c r="O201" s="26">
        <v>16</v>
      </c>
      <c r="P201" s="5">
        <v>15</v>
      </c>
      <c r="Q201" s="26"/>
      <c r="S201" s="26"/>
      <c r="U201" s="26"/>
      <c r="AA201" s="27">
        <v>52</v>
      </c>
      <c r="AC201" s="27"/>
      <c r="AE201" s="27">
        <v>46</v>
      </c>
      <c r="AG201" s="27"/>
      <c r="AI201" s="6">
        <f>+D201+F201+H201+J201+L201+N201+P201+T201+R201+V201+X201+Z201+AB201+AD201+AF201+AH201</f>
        <v>15</v>
      </c>
      <c r="AJ201" s="6">
        <f>+D201+P201+AB201+AF201</f>
        <v>15</v>
      </c>
      <c r="AK201" s="6">
        <f>+L201+N201+V201+AD201</f>
        <v>0</v>
      </c>
      <c r="AL201" s="6">
        <f>+H201+J201+R201</f>
        <v>0</v>
      </c>
      <c r="AM201" s="6">
        <f>+F201+T201+X201</f>
        <v>0</v>
      </c>
      <c r="AN201" s="13">
        <f>+AH201</f>
        <v>0</v>
      </c>
    </row>
    <row r="202" spans="1:40" ht="15">
      <c r="A202" s="23" t="s">
        <v>309</v>
      </c>
      <c r="B202" s="22" t="s">
        <v>10</v>
      </c>
      <c r="E202" s="31">
        <v>50</v>
      </c>
      <c r="M202" s="26"/>
      <c r="S202" s="27">
        <v>37</v>
      </c>
      <c r="U202" s="27"/>
      <c r="W202" s="26">
        <v>27</v>
      </c>
      <c r="X202" s="25">
        <v>4</v>
      </c>
      <c r="AG202" s="28">
        <v>21</v>
      </c>
      <c r="AH202" s="25">
        <v>10</v>
      </c>
      <c r="AI202" s="6">
        <f>+D202+F202+H202+J202+L202+N202+P202+T202+R202+V202+X202+Z202+AB202+AD202+AF202+AH202</f>
        <v>14</v>
      </c>
      <c r="AJ202" s="6">
        <f>+D202+P202+AB202+AF202</f>
        <v>0</v>
      </c>
      <c r="AK202" s="6">
        <f>+L202+N202+V202+AD202</f>
        <v>0</v>
      </c>
      <c r="AL202" s="6">
        <f>+H202+J202+R202</f>
        <v>0</v>
      </c>
      <c r="AM202" s="6">
        <f>+F202+T202+X202</f>
        <v>4</v>
      </c>
      <c r="AN202" s="13">
        <f>+AH202</f>
        <v>10</v>
      </c>
    </row>
    <row r="203" spans="1:40" ht="15">
      <c r="A203" s="23" t="s">
        <v>310</v>
      </c>
      <c r="B203" s="22" t="s">
        <v>1</v>
      </c>
      <c r="C203" s="26"/>
      <c r="E203" s="6">
        <v>21</v>
      </c>
      <c r="F203" s="5">
        <v>10</v>
      </c>
      <c r="G203" s="28">
        <v>27</v>
      </c>
      <c r="H203" s="5">
        <v>4</v>
      </c>
      <c r="I203" s="28">
        <v>2</v>
      </c>
      <c r="J203" s="5">
        <v>80</v>
      </c>
      <c r="K203" s="31">
        <v>52</v>
      </c>
      <c r="M203" s="31">
        <v>40</v>
      </c>
      <c r="O203" s="31"/>
      <c r="Q203" s="6">
        <v>12</v>
      </c>
      <c r="R203" s="15">
        <v>22</v>
      </c>
      <c r="S203" s="6">
        <v>29</v>
      </c>
      <c r="T203" s="15">
        <v>2</v>
      </c>
      <c r="W203" s="26">
        <v>7</v>
      </c>
      <c r="X203" s="25">
        <v>36</v>
      </c>
      <c r="AG203" s="28">
        <v>7</v>
      </c>
      <c r="AH203" s="25">
        <v>36</v>
      </c>
      <c r="AI203" s="6">
        <f>+D203+F203+H203+J203+L203+N203+P203+T203+R203+V203+X203+Z203+AB203+AD203+AF203+AH203</f>
        <v>190</v>
      </c>
      <c r="AJ203" s="6">
        <f>+D203+P203+AB203+AF203</f>
        <v>0</v>
      </c>
      <c r="AK203" s="6">
        <f>+L203+N203+V203+AD203</f>
        <v>0</v>
      </c>
      <c r="AL203" s="6">
        <f>+H203+J203+R203</f>
        <v>106</v>
      </c>
      <c r="AM203" s="6">
        <f>+F203+T203+X203</f>
        <v>48</v>
      </c>
      <c r="AN203" s="13">
        <f>+AH203</f>
        <v>36</v>
      </c>
    </row>
    <row r="204" spans="1:40" ht="15">
      <c r="A204" s="23" t="s">
        <v>311</v>
      </c>
      <c r="B204" s="22" t="s">
        <v>9</v>
      </c>
      <c r="E204" s="31">
        <v>44</v>
      </c>
      <c r="G204" s="31">
        <v>61</v>
      </c>
      <c r="I204" s="31">
        <v>45</v>
      </c>
      <c r="K204" s="31"/>
      <c r="M204" s="31"/>
      <c r="O204" s="31"/>
      <c r="Q204" s="27">
        <v>51</v>
      </c>
      <c r="S204" s="6">
        <v>16</v>
      </c>
      <c r="T204" s="15">
        <v>15</v>
      </c>
      <c r="W204" s="27">
        <v>42</v>
      </c>
      <c r="Y204" s="27"/>
      <c r="AA204" s="27"/>
      <c r="AC204" s="27"/>
      <c r="AE204" s="27"/>
      <c r="AG204" s="27"/>
      <c r="AI204" s="6">
        <f>+D204+F204+H204+J204+L204+N204+P204+T204+R204+V204+X204+Z204+AB204+AD204+AF204+AH204</f>
        <v>15</v>
      </c>
      <c r="AJ204" s="6">
        <f>+D204+P204+AB204+AF204</f>
        <v>0</v>
      </c>
      <c r="AK204" s="6">
        <f>+L204+N204+V204+AD204</f>
        <v>0</v>
      </c>
      <c r="AL204" s="6">
        <f>+H204+J204+R204</f>
        <v>0</v>
      </c>
      <c r="AM204" s="6">
        <f>+F204+T204+X204</f>
        <v>15</v>
      </c>
      <c r="AN204" s="13">
        <f>+AH204</f>
        <v>0</v>
      </c>
    </row>
    <row r="205" spans="1:40" ht="15">
      <c r="A205" s="33" t="s">
        <v>213</v>
      </c>
      <c r="B205" s="22" t="s">
        <v>1</v>
      </c>
      <c r="C205" s="31" t="s">
        <v>7</v>
      </c>
      <c r="G205" s="26"/>
      <c r="I205" s="26"/>
      <c r="K205" s="26"/>
      <c r="M205" s="26"/>
      <c r="O205" s="27">
        <v>43</v>
      </c>
      <c r="Q205" s="27"/>
      <c r="S205" s="27"/>
      <c r="U205" s="27"/>
      <c r="W205" s="27"/>
      <c r="Y205" s="27"/>
      <c r="AA205" s="26">
        <v>24</v>
      </c>
      <c r="AB205" s="25">
        <v>7</v>
      </c>
      <c r="AE205" s="26">
        <v>25</v>
      </c>
      <c r="AF205" s="25">
        <v>6</v>
      </c>
      <c r="AI205" s="6">
        <f>+D205+F205+H205+J205+L205+N205+P205+T205+R205+V205+X205+Z205+AB205+AD205+AF205+AH205</f>
        <v>13</v>
      </c>
      <c r="AJ205" s="6">
        <f>+D205+P205+AB205+AF205</f>
        <v>13</v>
      </c>
      <c r="AK205" s="6">
        <f>+L205+N205+V205+AD205</f>
        <v>0</v>
      </c>
      <c r="AL205" s="6">
        <f>+H205+J205+R205</f>
        <v>0</v>
      </c>
      <c r="AM205" s="6">
        <f>+F205+T205+X205</f>
        <v>0</v>
      </c>
      <c r="AN205" s="13">
        <f>+AH205</f>
        <v>0</v>
      </c>
    </row>
    <row r="206" spans="1:40" ht="15">
      <c r="A206" s="33" t="s">
        <v>217</v>
      </c>
      <c r="B206" s="22" t="s">
        <v>10</v>
      </c>
      <c r="C206" s="31" t="s">
        <v>7</v>
      </c>
      <c r="G206" s="26"/>
      <c r="I206" s="26"/>
      <c r="K206" s="26"/>
      <c r="M206" s="26"/>
      <c r="O206" s="26"/>
      <c r="Q206" s="26"/>
      <c r="S206" s="26"/>
      <c r="U206" s="26"/>
      <c r="AI206" s="6">
        <f>+D206+F206+H206+J206+L206+N206+P206+T206+R206+V206+X206+Z206+AB206+AD206+AF206+AH206</f>
        <v>0</v>
      </c>
      <c r="AJ206" s="6">
        <f>+D206+P206+AB206+AF206</f>
        <v>0</v>
      </c>
      <c r="AK206" s="6">
        <f>+L206+N206+V206+AD206</f>
        <v>0</v>
      </c>
      <c r="AL206" s="6">
        <f>+H206+J206+R206</f>
        <v>0</v>
      </c>
      <c r="AM206" s="6">
        <f>+F206+T206+X206</f>
        <v>0</v>
      </c>
      <c r="AN206" s="13">
        <f>+AH206</f>
        <v>0</v>
      </c>
    </row>
    <row r="207" spans="1:40" ht="15">
      <c r="A207" s="33" t="s">
        <v>216</v>
      </c>
      <c r="B207" s="22" t="s">
        <v>4</v>
      </c>
      <c r="C207" s="26">
        <v>17</v>
      </c>
      <c r="D207" s="5">
        <v>14</v>
      </c>
      <c r="E207" s="26"/>
      <c r="G207" s="26"/>
      <c r="I207" s="26"/>
      <c r="K207" s="26"/>
      <c r="M207" s="26"/>
      <c r="O207" s="27">
        <v>31</v>
      </c>
      <c r="Q207" s="27"/>
      <c r="S207" s="27"/>
      <c r="U207" s="27"/>
      <c r="W207" s="27"/>
      <c r="Y207" s="27"/>
      <c r="AA207" s="27"/>
      <c r="AC207" s="27"/>
      <c r="AE207" s="26">
        <v>19</v>
      </c>
      <c r="AF207" s="25">
        <v>12</v>
      </c>
      <c r="AI207" s="6">
        <f>+D207+F207+H207+J207+L207+N207+P207+T207+R207+V207+X207+Z207+AB207+AD207+AF207+AH207</f>
        <v>26</v>
      </c>
      <c r="AJ207" s="6">
        <f>+D207+P207+AB207+AF207</f>
        <v>26</v>
      </c>
      <c r="AK207" s="6">
        <f>+L207+N207+V207+AD207</f>
        <v>0</v>
      </c>
      <c r="AL207" s="6">
        <f>+H207+J207+R207</f>
        <v>0</v>
      </c>
      <c r="AM207" s="6">
        <f>+F207+T207+X207</f>
        <v>0</v>
      </c>
      <c r="AN207" s="13">
        <f>+AH207</f>
        <v>0</v>
      </c>
    </row>
    <row r="208" spans="1:40" ht="15">
      <c r="A208" s="33" t="s">
        <v>200</v>
      </c>
      <c r="B208" s="22" t="s">
        <v>14</v>
      </c>
      <c r="C208" s="31">
        <v>40</v>
      </c>
      <c r="G208" s="26"/>
      <c r="I208" s="26"/>
      <c r="K208" s="26"/>
      <c r="M208" s="26"/>
      <c r="O208" s="27" t="s">
        <v>7</v>
      </c>
      <c r="Q208" s="27"/>
      <c r="S208" s="27"/>
      <c r="U208" s="27"/>
      <c r="W208" s="27"/>
      <c r="Y208" s="27"/>
      <c r="AA208" s="27">
        <v>45</v>
      </c>
      <c r="AC208" s="27"/>
      <c r="AE208" s="27">
        <v>39</v>
      </c>
      <c r="AG208" s="27"/>
      <c r="AI208" s="6">
        <f>+D208+F208+H208+J208+L208+N208+P208+T208+R208+V208+X208+Z208+AB208+AD208+AF208+AH208</f>
        <v>0</v>
      </c>
      <c r="AJ208" s="6">
        <f>+D208+P208+AB208+AF208</f>
        <v>0</v>
      </c>
      <c r="AK208" s="6">
        <f>+L208+N208+V208+AD208</f>
        <v>0</v>
      </c>
      <c r="AL208" s="6">
        <f>+H208+J208+R208</f>
        <v>0</v>
      </c>
      <c r="AM208" s="6">
        <f>+F208+T208+X208</f>
        <v>0</v>
      </c>
      <c r="AN208" s="13">
        <f>+AH208</f>
        <v>0</v>
      </c>
    </row>
    <row r="209" spans="1:40" ht="15">
      <c r="A209" s="33" t="s">
        <v>186</v>
      </c>
      <c r="B209" s="22" t="s">
        <v>14</v>
      </c>
      <c r="C209" s="6">
        <v>26</v>
      </c>
      <c r="D209" s="5">
        <v>5</v>
      </c>
      <c r="E209" s="26"/>
      <c r="G209" s="26"/>
      <c r="I209" s="26"/>
      <c r="K209" s="26"/>
      <c r="M209" s="26"/>
      <c r="O209" s="27" t="s">
        <v>7</v>
      </c>
      <c r="Q209" s="27"/>
      <c r="S209" s="27"/>
      <c r="U209" s="27"/>
      <c r="W209" s="27"/>
      <c r="Y209" s="27"/>
      <c r="AA209" s="26">
        <v>11</v>
      </c>
      <c r="AB209" s="25">
        <v>24</v>
      </c>
      <c r="AE209" s="26">
        <v>27</v>
      </c>
      <c r="AI209" s="6">
        <f>+D209+F209+H209+J209+L209+N209+P209+T209+R209+V209+X209+Z209+AB209+AD209+AF209+AH209</f>
        <v>29</v>
      </c>
      <c r="AJ209" s="6">
        <f>+D209+P209+AB209+AF209</f>
        <v>29</v>
      </c>
      <c r="AK209" s="6">
        <f>+L209+N209+V209+AD209</f>
        <v>0</v>
      </c>
      <c r="AL209" s="6">
        <f>+H209+J209+R209</f>
        <v>0</v>
      </c>
      <c r="AM209" s="6">
        <f>+F209+T209+X209</f>
        <v>0</v>
      </c>
      <c r="AN209" s="13">
        <f>+AH209</f>
        <v>0</v>
      </c>
    </row>
    <row r="210" spans="1:34" ht="15">
      <c r="A210" s="23" t="s">
        <v>443</v>
      </c>
      <c r="B210" s="23" t="s">
        <v>112</v>
      </c>
      <c r="C210" s="26"/>
      <c r="K210" s="26"/>
      <c r="M210" s="26"/>
      <c r="O210" s="26"/>
      <c r="Q210" s="26"/>
      <c r="S210" s="26"/>
      <c r="U210" s="26"/>
      <c r="AG210" s="28">
        <v>30</v>
      </c>
      <c r="AH210" s="25">
        <v>1</v>
      </c>
    </row>
    <row r="211" spans="1:40" ht="15">
      <c r="A211" s="23" t="s">
        <v>443</v>
      </c>
      <c r="B211" s="22" t="s">
        <v>112</v>
      </c>
      <c r="C211" s="26"/>
      <c r="E211" s="26"/>
      <c r="G211" s="26"/>
      <c r="I211" s="26"/>
      <c r="K211" s="26"/>
      <c r="M211" s="26"/>
      <c r="O211" s="26"/>
      <c r="Q211" s="27" t="s">
        <v>333</v>
      </c>
      <c r="S211" s="27">
        <v>60</v>
      </c>
      <c r="U211" s="27"/>
      <c r="W211" s="27" t="s">
        <v>333</v>
      </c>
      <c r="Y211" s="27"/>
      <c r="AA211" s="27"/>
      <c r="AC211" s="27"/>
      <c r="AE211" s="27"/>
      <c r="AG211" s="27"/>
      <c r="AI211" s="6">
        <f>+D211+F211+H211+J211+L211+N211+P211+T211+R211+V211+X211+Z211+AB211+AD211+AF211+AH211</f>
        <v>0</v>
      </c>
      <c r="AJ211" s="6">
        <f>+D211+P211+AB211+AF211</f>
        <v>0</v>
      </c>
      <c r="AK211" s="6">
        <f>+L211+N211+V211+AD211</f>
        <v>0</v>
      </c>
      <c r="AL211" s="6">
        <f>+H211+J211+R211</f>
        <v>0</v>
      </c>
      <c r="AM211" s="6">
        <f>+F211+T211+X211</f>
        <v>0</v>
      </c>
      <c r="AN211" s="13">
        <f>+AH211</f>
        <v>0</v>
      </c>
    </row>
    <row r="212" spans="1:40" ht="15">
      <c r="A212" s="23" t="s">
        <v>488</v>
      </c>
      <c r="B212" s="23" t="s">
        <v>10</v>
      </c>
      <c r="O212" s="26"/>
      <c r="Q212" s="26"/>
      <c r="S212" s="26"/>
      <c r="U212" s="26"/>
      <c r="W212" s="27">
        <v>36</v>
      </c>
      <c r="Y212" s="27"/>
      <c r="AA212" s="27"/>
      <c r="AC212" s="27"/>
      <c r="AE212" s="27"/>
      <c r="AG212" s="27"/>
      <c r="AI212" s="6">
        <f>+D212+F212+H212+J212+L212+N212+P212+T212+R212+V212+X212+Z212+AB212+AD212+AF212+AH212</f>
        <v>0</v>
      </c>
      <c r="AJ212" s="6">
        <f>+D212+P212+AB212+AF212</f>
        <v>0</v>
      </c>
      <c r="AK212" s="6">
        <f>+L212+N212+V212+AD212</f>
        <v>0</v>
      </c>
      <c r="AL212" s="6">
        <f>+H212+J212+R212</f>
        <v>0</v>
      </c>
      <c r="AM212" s="6">
        <f>+F212+T212+X212</f>
        <v>0</v>
      </c>
      <c r="AN212" s="13">
        <f>+AH212</f>
        <v>0</v>
      </c>
    </row>
    <row r="213" spans="1:40" ht="15">
      <c r="A213" s="23" t="s">
        <v>312</v>
      </c>
      <c r="B213" s="22" t="s">
        <v>8</v>
      </c>
      <c r="C213" s="26"/>
      <c r="E213" s="31">
        <v>45</v>
      </c>
      <c r="G213" s="31">
        <v>39</v>
      </c>
      <c r="K213" s="6">
        <v>13</v>
      </c>
      <c r="L213" s="5">
        <v>20</v>
      </c>
      <c r="M213" s="6">
        <v>8</v>
      </c>
      <c r="N213" s="5">
        <v>32</v>
      </c>
      <c r="O213" s="26"/>
      <c r="Q213" s="27">
        <v>32</v>
      </c>
      <c r="S213" s="27"/>
      <c r="U213" s="26">
        <v>27</v>
      </c>
      <c r="V213" s="15">
        <v>4</v>
      </c>
      <c r="AC213" s="26" t="s">
        <v>19</v>
      </c>
      <c r="AG213" s="28">
        <v>16</v>
      </c>
      <c r="AH213" s="25">
        <v>15</v>
      </c>
      <c r="AI213" s="6">
        <f>+D213+F213+H213+J213+L213+N213+P213+T213+R213+V213+X213+Z213+AB213+AD213+AF213+AH213</f>
        <v>71</v>
      </c>
      <c r="AJ213" s="6">
        <f>+D213+P213+AB213+AF213</f>
        <v>0</v>
      </c>
      <c r="AK213" s="6">
        <f>+L213+N213+V213+AD213</f>
        <v>56</v>
      </c>
      <c r="AL213" s="6">
        <f>+H213+J213+R213</f>
        <v>0</v>
      </c>
      <c r="AM213" s="6">
        <f>+F213+T213+X213</f>
        <v>0</v>
      </c>
      <c r="AN213" s="13">
        <f>+AH213</f>
        <v>15</v>
      </c>
    </row>
    <row r="214" spans="1:40" ht="15">
      <c r="A214" s="33" t="s">
        <v>212</v>
      </c>
      <c r="B214" s="22" t="s">
        <v>8</v>
      </c>
      <c r="C214" s="31" t="s">
        <v>7</v>
      </c>
      <c r="O214" s="26">
        <v>13</v>
      </c>
      <c r="P214" s="5">
        <v>20</v>
      </c>
      <c r="Q214" s="26"/>
      <c r="S214" s="26"/>
      <c r="U214" s="26"/>
      <c r="AA214" s="27">
        <v>37</v>
      </c>
      <c r="AC214" s="27"/>
      <c r="AE214" s="27">
        <v>48</v>
      </c>
      <c r="AG214" s="27"/>
      <c r="AI214" s="6">
        <f>+D214+F214+H214+J214+L214+N214+P214+T214+R214+V214+X214+Z214+AB214+AD214+AF214+AH214</f>
        <v>20</v>
      </c>
      <c r="AJ214" s="6">
        <f>+D214+P214+AB214+AF214</f>
        <v>20</v>
      </c>
      <c r="AK214" s="6">
        <f>+L214+N214+V214+AD214</f>
        <v>0</v>
      </c>
      <c r="AL214" s="6">
        <f>+H214+J214+R214</f>
        <v>0</v>
      </c>
      <c r="AM214" s="6">
        <f>+F214+T214+X214</f>
        <v>0</v>
      </c>
      <c r="AN214" s="13">
        <f>+AH214</f>
        <v>0</v>
      </c>
    </row>
    <row r="215" spans="1:40" ht="15">
      <c r="A215" s="33" t="s">
        <v>249</v>
      </c>
      <c r="B215" s="22" t="s">
        <v>4</v>
      </c>
      <c r="C215" s="31" t="s">
        <v>7</v>
      </c>
      <c r="E215" s="26"/>
      <c r="G215" s="27"/>
      <c r="I215" s="27"/>
      <c r="K215" s="27"/>
      <c r="M215" s="27"/>
      <c r="O215" s="27">
        <v>46</v>
      </c>
      <c r="Q215" s="27"/>
      <c r="S215" s="27"/>
      <c r="U215" s="27"/>
      <c r="W215" s="27"/>
      <c r="Y215" s="27"/>
      <c r="AA215" s="27" t="s">
        <v>7</v>
      </c>
      <c r="AC215" s="27" t="s">
        <v>7</v>
      </c>
      <c r="AE215" s="27" t="s">
        <v>7</v>
      </c>
      <c r="AG215" s="28">
        <v>29</v>
      </c>
      <c r="AH215" s="25">
        <v>2</v>
      </c>
      <c r="AI215" s="6">
        <f>+D215+F215+H215+J215+L215+N215+P215+T215+R215+V215+X215+Z215+AB215+AD215+AF215+AH215</f>
        <v>2</v>
      </c>
      <c r="AJ215" s="6">
        <f>+D215+P215+AB215+AF215</f>
        <v>0</v>
      </c>
      <c r="AK215" s="6">
        <f>+L215+N215+V215+AD215</f>
        <v>0</v>
      </c>
      <c r="AL215" s="6">
        <f>+H215+J215+R215</f>
        <v>0</v>
      </c>
      <c r="AM215" s="6">
        <f>+F215+T215+X215</f>
        <v>0</v>
      </c>
      <c r="AN215" s="13">
        <f>+AH215</f>
        <v>2</v>
      </c>
    </row>
    <row r="216" spans="1:40" ht="15">
      <c r="A216" s="33" t="s">
        <v>350</v>
      </c>
      <c r="B216" s="22" t="s">
        <v>13</v>
      </c>
      <c r="C216" s="26"/>
      <c r="G216" s="31" t="s">
        <v>333</v>
      </c>
      <c r="I216" s="31">
        <v>47</v>
      </c>
      <c r="K216" s="31"/>
      <c r="M216" s="31"/>
      <c r="O216" s="31"/>
      <c r="Q216" s="31"/>
      <c r="S216" s="31"/>
      <c r="U216" s="31"/>
      <c r="W216" s="31"/>
      <c r="Y216" s="31"/>
      <c r="AA216" s="31"/>
      <c r="AC216" s="31"/>
      <c r="AE216" s="31"/>
      <c r="AG216" s="31"/>
      <c r="AI216" s="6">
        <f>+D216+F216+H216+J216+L216+N216+P216+T216+R216+V216+X216+Z216+AB216+AD216+AF216+AH216</f>
        <v>0</v>
      </c>
      <c r="AJ216" s="6">
        <f>+D216+P216+AB216+AF216</f>
        <v>0</v>
      </c>
      <c r="AK216" s="6">
        <f>+L216+N216+V216+AD216</f>
        <v>0</v>
      </c>
      <c r="AL216" s="6">
        <f>+H216+J216+R216</f>
        <v>0</v>
      </c>
      <c r="AM216" s="6">
        <f>+F216+T216+X216</f>
        <v>0</v>
      </c>
      <c r="AN216" s="13">
        <f>+AH216</f>
        <v>0</v>
      </c>
    </row>
    <row r="217" spans="1:40" ht="15">
      <c r="A217" s="23" t="s">
        <v>313</v>
      </c>
      <c r="B217" s="22" t="s">
        <v>5</v>
      </c>
      <c r="C217" s="26"/>
      <c r="E217" s="6">
        <v>1</v>
      </c>
      <c r="F217" s="5">
        <v>100</v>
      </c>
      <c r="G217" s="28">
        <v>18</v>
      </c>
      <c r="H217" s="5">
        <v>13</v>
      </c>
      <c r="I217" s="28">
        <v>7</v>
      </c>
      <c r="J217" s="5">
        <v>36</v>
      </c>
      <c r="K217" s="28"/>
      <c r="M217" s="28"/>
      <c r="O217" s="28"/>
      <c r="Q217" s="26">
        <v>1</v>
      </c>
      <c r="R217" s="15">
        <v>100</v>
      </c>
      <c r="S217" s="26">
        <v>5</v>
      </c>
      <c r="T217" s="15">
        <v>45</v>
      </c>
      <c r="U217" s="26"/>
      <c r="W217" s="26">
        <v>1</v>
      </c>
      <c r="X217" s="25">
        <v>100</v>
      </c>
      <c r="Y217" s="26">
        <v>9</v>
      </c>
      <c r="Z217" s="25">
        <v>15</v>
      </c>
      <c r="AI217" s="6">
        <f>+D217+F217+H217+J217+L217+N217+P217+T217+R217+V217+X217+Z217+AB217+AD217+AF217+AH217</f>
        <v>409</v>
      </c>
      <c r="AJ217" s="6">
        <f>+D217+P217+AB217+AF217</f>
        <v>0</v>
      </c>
      <c r="AK217" s="6">
        <f>+L217+N217+V217+AD217</f>
        <v>0</v>
      </c>
      <c r="AL217" s="6">
        <f>+H217+J217+R217</f>
        <v>149</v>
      </c>
      <c r="AM217" s="6">
        <f>+F217+T217+X217</f>
        <v>245</v>
      </c>
      <c r="AN217" s="13">
        <f>+AH217</f>
        <v>0</v>
      </c>
    </row>
    <row r="218" spans="1:40" ht="15">
      <c r="A218" s="23" t="s">
        <v>314</v>
      </c>
      <c r="B218" s="22" t="s">
        <v>11</v>
      </c>
      <c r="E218" s="31">
        <v>37</v>
      </c>
      <c r="G218" s="31">
        <v>35</v>
      </c>
      <c r="I218" s="31" t="s">
        <v>333</v>
      </c>
      <c r="K218" s="31"/>
      <c r="M218" s="31"/>
      <c r="O218" s="31"/>
      <c r="Q218" s="27">
        <v>48</v>
      </c>
      <c r="S218" s="27">
        <v>54</v>
      </c>
      <c r="U218" s="27"/>
      <c r="W218" s="27"/>
      <c r="Y218" s="27"/>
      <c r="AA218" s="27"/>
      <c r="AC218" s="27"/>
      <c r="AE218" s="27"/>
      <c r="AG218" s="27"/>
      <c r="AI218" s="6">
        <f>+D218+F218+H218+J218+L218+N218+P218+T218+R218+V218+X218+Z218+AB218+AD218+AF218+AH218</f>
        <v>0</v>
      </c>
      <c r="AJ218" s="6">
        <f>+D218+P218+AB218+AF218</f>
        <v>0</v>
      </c>
      <c r="AK218" s="6">
        <f>+L218+N218+V218+AD218</f>
        <v>0</v>
      </c>
      <c r="AL218" s="6">
        <f>+H218+J218+R218</f>
        <v>0</v>
      </c>
      <c r="AM218" s="6">
        <f>+F218+T218+X218</f>
        <v>0</v>
      </c>
      <c r="AN218" s="13">
        <f>+AH218</f>
        <v>0</v>
      </c>
    </row>
    <row r="219" spans="1:40" ht="15">
      <c r="A219" s="33" t="s">
        <v>219</v>
      </c>
      <c r="B219" s="22" t="s">
        <v>9</v>
      </c>
      <c r="C219" s="6">
        <v>19</v>
      </c>
      <c r="D219" s="5">
        <v>12</v>
      </c>
      <c r="G219" s="26"/>
      <c r="I219" s="26"/>
      <c r="K219" s="26"/>
      <c r="M219" s="26"/>
      <c r="O219" s="26">
        <v>12</v>
      </c>
      <c r="P219" s="5">
        <v>22</v>
      </c>
      <c r="AA219" s="27">
        <v>35</v>
      </c>
      <c r="AC219" s="27"/>
      <c r="AE219" s="26">
        <v>20</v>
      </c>
      <c r="AF219" s="25">
        <v>11</v>
      </c>
      <c r="AI219" s="6">
        <f>+D219+F219+H219+J219+L219+N219+P219+T219+R219+V219+X219+Z219+AB219+AD219+AF219+AH219</f>
        <v>45</v>
      </c>
      <c r="AJ219" s="6">
        <f>+D219+P219+AB219+AF219</f>
        <v>45</v>
      </c>
      <c r="AK219" s="6">
        <f>+L219+N219+V219+AD219</f>
        <v>0</v>
      </c>
      <c r="AL219" s="6">
        <f>+H219+J219+R219</f>
        <v>0</v>
      </c>
      <c r="AM219" s="6">
        <f>+F219+T219+X219</f>
        <v>0</v>
      </c>
      <c r="AN219" s="13">
        <f>+AH219</f>
        <v>0</v>
      </c>
    </row>
    <row r="220" spans="1:40" ht="15">
      <c r="A220" s="33" t="s">
        <v>193</v>
      </c>
      <c r="B220" s="22" t="s">
        <v>16</v>
      </c>
      <c r="C220" s="31" t="s">
        <v>7</v>
      </c>
      <c r="E220" s="26"/>
      <c r="G220" s="26"/>
      <c r="I220" s="26"/>
      <c r="K220" s="26"/>
      <c r="M220" s="26"/>
      <c r="O220" s="26">
        <v>21</v>
      </c>
      <c r="P220" s="5">
        <v>10</v>
      </c>
      <c r="Q220" s="26"/>
      <c r="S220" s="26"/>
      <c r="U220" s="26"/>
      <c r="AA220" s="27" t="s">
        <v>7</v>
      </c>
      <c r="AC220" s="27"/>
      <c r="AE220" s="26">
        <v>18</v>
      </c>
      <c r="AF220" s="25">
        <v>13</v>
      </c>
      <c r="AI220" s="6">
        <f>+D220+F220+H220+J220+L220+N220+P220+T220+R220+V220+X220+Z220+AB220+AD220+AF220+AH220</f>
        <v>23</v>
      </c>
      <c r="AJ220" s="6">
        <f>+D220+P220+AB220+AF220</f>
        <v>23</v>
      </c>
      <c r="AK220" s="6">
        <f>+L220+N220+V220+AD220</f>
        <v>0</v>
      </c>
      <c r="AL220" s="6">
        <f>+H220+J220+R220</f>
        <v>0</v>
      </c>
      <c r="AM220" s="6">
        <f>+F220+T220+X220</f>
        <v>0</v>
      </c>
      <c r="AN220" s="13">
        <f>+AH220</f>
        <v>0</v>
      </c>
    </row>
    <row r="221" spans="1:40" ht="15">
      <c r="A221" s="33" t="s">
        <v>416</v>
      </c>
      <c r="B221" s="33" t="s">
        <v>5</v>
      </c>
      <c r="E221" s="26"/>
      <c r="G221" s="26"/>
      <c r="I221" s="26"/>
      <c r="K221" s="31" t="s">
        <v>7</v>
      </c>
      <c r="M221" s="31"/>
      <c r="O221" s="31"/>
      <c r="Q221" s="31"/>
      <c r="S221" s="31"/>
      <c r="U221" s="31"/>
      <c r="W221" s="31"/>
      <c r="Y221" s="31"/>
      <c r="AA221" s="31"/>
      <c r="AC221" s="31"/>
      <c r="AE221" s="31"/>
      <c r="AG221" s="31"/>
      <c r="AI221" s="6">
        <f>+D221+F221+H221+J221+L221+N221+P221+T221+R221+V221+X221+Z221+AB221+AD221+AF221+AH221</f>
        <v>0</v>
      </c>
      <c r="AJ221" s="6">
        <f>+D221+P221+AB221+AF221</f>
        <v>0</v>
      </c>
      <c r="AK221" s="6">
        <f>+L221+N221+V221+AD221</f>
        <v>0</v>
      </c>
      <c r="AL221" s="6">
        <f>+H221+J221+R221</f>
        <v>0</v>
      </c>
      <c r="AM221" s="6">
        <f>+F221+T221+X221</f>
        <v>0</v>
      </c>
      <c r="AN221" s="13">
        <f>+AH221</f>
        <v>0</v>
      </c>
    </row>
    <row r="222" spans="1:40" ht="15">
      <c r="A222" s="23" t="s">
        <v>315</v>
      </c>
      <c r="B222" s="22" t="s">
        <v>4</v>
      </c>
      <c r="C222" s="26"/>
      <c r="E222" s="31">
        <v>54</v>
      </c>
      <c r="G222" s="31">
        <v>42</v>
      </c>
      <c r="K222" s="26"/>
      <c r="M222" s="26"/>
      <c r="O222" s="26"/>
      <c r="Q222" s="27" t="s">
        <v>331</v>
      </c>
      <c r="S222" s="27"/>
      <c r="U222" s="27"/>
      <c r="W222" s="27"/>
      <c r="Y222" s="27"/>
      <c r="AA222" s="27"/>
      <c r="AC222" s="27"/>
      <c r="AE222" s="27"/>
      <c r="AG222" s="27"/>
      <c r="AI222" s="6">
        <f>+D222+F222+H222+J222+L222+N222+P222+T222+R222+V222+X222+Z222+AB222+AD222+AF222+AH222</f>
        <v>0</v>
      </c>
      <c r="AJ222" s="6">
        <f>+D222+P222+AB222+AF222</f>
        <v>0</v>
      </c>
      <c r="AK222" s="6">
        <f>+L222+N222+V222+AD222</f>
        <v>0</v>
      </c>
      <c r="AL222" s="6">
        <f>+H222+J222+R222</f>
        <v>0</v>
      </c>
      <c r="AM222" s="6">
        <f>+F222+T222+X222</f>
        <v>0</v>
      </c>
      <c r="AN222" s="13">
        <f>+AH222</f>
        <v>0</v>
      </c>
    </row>
    <row r="223" spans="1:40" ht="15">
      <c r="A223" s="30" t="s">
        <v>558</v>
      </c>
      <c r="B223" s="34" t="s">
        <v>9</v>
      </c>
      <c r="E223" s="26"/>
      <c r="G223" s="26"/>
      <c r="K223" s="26"/>
      <c r="M223" s="26"/>
      <c r="O223" s="26"/>
      <c r="Q223" s="26"/>
      <c r="S223" s="26"/>
      <c r="U223" s="26"/>
      <c r="AE223" s="27">
        <v>47</v>
      </c>
      <c r="AG223" s="27"/>
      <c r="AI223" s="6">
        <f>+D223+F223+H223+J223+L223+N223+P223+T223+R223+V223+X223+Z223+AB223+AD223+AF223+AH223</f>
        <v>0</v>
      </c>
      <c r="AJ223" s="6">
        <f>+D223+P223+AB223+AF223</f>
        <v>0</v>
      </c>
      <c r="AK223" s="6">
        <f>+L223+N223+V223+AD223</f>
        <v>0</v>
      </c>
      <c r="AL223" s="6">
        <f>+H223+J223+R223</f>
        <v>0</v>
      </c>
      <c r="AM223" s="6">
        <f>+F223+T223+X223</f>
        <v>0</v>
      </c>
      <c r="AN223" s="13">
        <f>+AH223</f>
        <v>0</v>
      </c>
    </row>
    <row r="224" spans="1:40" ht="15">
      <c r="A224" s="30" t="s">
        <v>442</v>
      </c>
      <c r="B224" s="22" t="s">
        <v>441</v>
      </c>
      <c r="E224" s="26"/>
      <c r="G224" s="26"/>
      <c r="Q224" s="27">
        <v>55</v>
      </c>
      <c r="S224" s="27">
        <v>62</v>
      </c>
      <c r="U224" s="27"/>
      <c r="W224" s="27"/>
      <c r="Y224" s="27"/>
      <c r="AA224" s="27"/>
      <c r="AC224" s="27"/>
      <c r="AE224" s="27"/>
      <c r="AG224" s="27"/>
      <c r="AI224" s="6">
        <f>+D224+F224+H224+J224+L224+N224+P224+T224+R224+V224+X224+Z224+AB224+AD224+AF224+AH224</f>
        <v>0</v>
      </c>
      <c r="AJ224" s="6">
        <f>+D224+P224+AB224+AF224</f>
        <v>0</v>
      </c>
      <c r="AK224" s="6">
        <f>+L224+N224+V224+AD224</f>
        <v>0</v>
      </c>
      <c r="AL224" s="6">
        <f>+H224+J224+R224</f>
        <v>0</v>
      </c>
      <c r="AM224" s="6">
        <f>+F224+T224+X224</f>
        <v>0</v>
      </c>
      <c r="AN224" s="13">
        <f>+AH224</f>
        <v>0</v>
      </c>
    </row>
    <row r="225" spans="1:40" ht="15">
      <c r="A225" s="32" t="s">
        <v>248</v>
      </c>
      <c r="B225" s="22" t="s">
        <v>2</v>
      </c>
      <c r="C225" s="31" t="s">
        <v>7</v>
      </c>
      <c r="M225" s="31">
        <v>43</v>
      </c>
      <c r="O225" s="27">
        <v>48</v>
      </c>
      <c r="Q225" s="27"/>
      <c r="S225" s="27"/>
      <c r="U225" s="27"/>
      <c r="W225" s="27"/>
      <c r="Y225" s="27"/>
      <c r="AA225" s="27"/>
      <c r="AC225" s="27"/>
      <c r="AE225" s="27"/>
      <c r="AG225" s="27"/>
      <c r="AI225" s="6">
        <f>+D225+F225+H225+J225+L225+N225+P225+T225+R225+V225+X225+Z225+AB225+AD225+AF225+AH225</f>
        <v>0</v>
      </c>
      <c r="AJ225" s="6">
        <f>+D225+P225+AB225+AF225</f>
        <v>0</v>
      </c>
      <c r="AK225" s="6">
        <f>+L225+N225+V225+AD225</f>
        <v>0</v>
      </c>
      <c r="AL225" s="6">
        <f>+H225+J225+R225</f>
        <v>0</v>
      </c>
      <c r="AM225" s="6">
        <f>+F225+T225+X225</f>
        <v>0</v>
      </c>
      <c r="AN225" s="13">
        <f>+AH225</f>
        <v>0</v>
      </c>
    </row>
    <row r="226" spans="1:40" ht="15">
      <c r="A226" s="32" t="s">
        <v>420</v>
      </c>
      <c r="B226" s="33" t="s">
        <v>4</v>
      </c>
      <c r="C226" s="26"/>
      <c r="K226" s="31">
        <v>57</v>
      </c>
      <c r="M226" s="31" t="s">
        <v>7</v>
      </c>
      <c r="O226" s="31"/>
      <c r="Q226" s="31"/>
      <c r="S226" s="31"/>
      <c r="U226" s="27">
        <v>56</v>
      </c>
      <c r="W226" s="27"/>
      <c r="Y226" s="27"/>
      <c r="AA226" s="27"/>
      <c r="AC226" s="27"/>
      <c r="AE226" s="27"/>
      <c r="AG226" s="27"/>
      <c r="AI226" s="6">
        <f>+D226+F226+H226+J226+L226+N226+P226+T226+R226+V226+X226+Z226+AB226+AD226+AF226+AH226</f>
        <v>0</v>
      </c>
      <c r="AJ226" s="6">
        <f>+D226+P226+AB226+AF226</f>
        <v>0</v>
      </c>
      <c r="AK226" s="6">
        <f>+L226+N226+V226+AD226</f>
        <v>0</v>
      </c>
      <c r="AL226" s="6">
        <f>+H226+J226+R226</f>
        <v>0</v>
      </c>
      <c r="AM226" s="6">
        <f>+F226+T226+X226</f>
        <v>0</v>
      </c>
      <c r="AN226" s="13">
        <f>+AH226</f>
        <v>0</v>
      </c>
    </row>
    <row r="227" spans="1:40" ht="15">
      <c r="A227" s="33" t="s">
        <v>234</v>
      </c>
      <c r="B227" s="22" t="s">
        <v>110</v>
      </c>
      <c r="C227" s="31">
        <v>31</v>
      </c>
      <c r="E227" s="31">
        <v>42</v>
      </c>
      <c r="G227" s="31">
        <v>43</v>
      </c>
      <c r="I227" s="31" t="s">
        <v>333</v>
      </c>
      <c r="K227" s="31" t="s">
        <v>250</v>
      </c>
      <c r="M227" s="31" t="s">
        <v>7</v>
      </c>
      <c r="O227" s="27">
        <v>47</v>
      </c>
      <c r="Q227" s="27" t="s">
        <v>333</v>
      </c>
      <c r="S227" s="26">
        <v>21</v>
      </c>
      <c r="T227" s="15">
        <v>10</v>
      </c>
      <c r="U227" s="26"/>
      <c r="W227" s="26">
        <v>27</v>
      </c>
      <c r="X227" s="25">
        <v>4</v>
      </c>
      <c r="AA227" s="27">
        <v>46</v>
      </c>
      <c r="AC227" s="27"/>
      <c r="AE227" s="27">
        <v>41</v>
      </c>
      <c r="AG227" s="28" t="s">
        <v>564</v>
      </c>
      <c r="AI227" s="6">
        <f>+D227+F227+H227+J227+L227+N227+P227+T227+R227+V227+X227+Z227+AB227+AD227+AF227+AH227</f>
        <v>14</v>
      </c>
      <c r="AJ227" s="6">
        <f>+D227+P227+AB227+AF227</f>
        <v>0</v>
      </c>
      <c r="AK227" s="6">
        <f>+L227+N227+V227+AD227</f>
        <v>0</v>
      </c>
      <c r="AL227" s="6">
        <f>+H227+J227+R227</f>
        <v>0</v>
      </c>
      <c r="AM227" s="6">
        <f>+F227+T227+X227</f>
        <v>14</v>
      </c>
      <c r="AN227" s="13">
        <f>+AH227</f>
        <v>0</v>
      </c>
    </row>
    <row r="228" spans="1:40" ht="15">
      <c r="A228" s="33" t="s">
        <v>467</v>
      </c>
      <c r="B228" s="22" t="s">
        <v>167</v>
      </c>
      <c r="K228" s="26"/>
      <c r="M228" s="26"/>
      <c r="O228" s="26"/>
      <c r="Q228" s="26"/>
      <c r="S228" s="26"/>
      <c r="U228" s="27">
        <v>51</v>
      </c>
      <c r="W228" s="27"/>
      <c r="Y228" s="27"/>
      <c r="AA228" s="27"/>
      <c r="AC228" s="27"/>
      <c r="AE228" s="27"/>
      <c r="AG228" s="27"/>
      <c r="AI228" s="6">
        <f>+D228+F228+H228+J228+L228+N228+P228+T228+R228+V228+X228+Z228+AB228+AD228+AF228+AH228</f>
        <v>0</v>
      </c>
      <c r="AJ228" s="6">
        <f>+D228+P228+AB228+AF228</f>
        <v>0</v>
      </c>
      <c r="AK228" s="6">
        <f>+L228+N228+V228+AD228</f>
        <v>0</v>
      </c>
      <c r="AL228" s="6">
        <f>+H228+J228+R228</f>
        <v>0</v>
      </c>
      <c r="AM228" s="6">
        <f>+F228+T228+X228</f>
        <v>0</v>
      </c>
      <c r="AN228" s="13">
        <f>+AH228</f>
        <v>0</v>
      </c>
    </row>
    <row r="229" spans="1:40" ht="15">
      <c r="A229" s="33" t="s">
        <v>173</v>
      </c>
      <c r="B229" s="22" t="s">
        <v>8</v>
      </c>
      <c r="C229" s="6">
        <v>6</v>
      </c>
      <c r="D229" s="5">
        <v>40</v>
      </c>
      <c r="E229" s="6">
        <v>4</v>
      </c>
      <c r="F229" s="5">
        <v>50</v>
      </c>
      <c r="G229" s="28">
        <v>9</v>
      </c>
      <c r="H229" s="5">
        <v>29</v>
      </c>
      <c r="I229" s="31" t="s">
        <v>333</v>
      </c>
      <c r="K229" s="31">
        <v>31</v>
      </c>
      <c r="M229" s="6">
        <v>25</v>
      </c>
      <c r="N229" s="5">
        <v>6</v>
      </c>
      <c r="O229" s="6">
        <v>4</v>
      </c>
      <c r="P229" s="5">
        <v>50</v>
      </c>
      <c r="Q229" s="26">
        <v>6</v>
      </c>
      <c r="R229" s="15">
        <v>40</v>
      </c>
      <c r="S229" s="26">
        <v>1</v>
      </c>
      <c r="T229" s="15">
        <v>100</v>
      </c>
      <c r="U229" s="27">
        <v>49</v>
      </c>
      <c r="W229" s="26">
        <v>2</v>
      </c>
      <c r="X229" s="25">
        <v>80</v>
      </c>
      <c r="AA229" s="26">
        <v>30</v>
      </c>
      <c r="AE229" s="26">
        <v>10</v>
      </c>
      <c r="AF229" s="25">
        <v>26</v>
      </c>
      <c r="AG229" s="28">
        <v>14</v>
      </c>
      <c r="AH229" s="25">
        <v>18</v>
      </c>
      <c r="AI229" s="6">
        <f>+D229+F229+H229+J229+L229+N229+P229+T229+R229+V229+X229+Z229+AB229+AD229+AF229+AH229</f>
        <v>439</v>
      </c>
      <c r="AJ229" s="6">
        <f>+D229+P229+AB229+AF229</f>
        <v>116</v>
      </c>
      <c r="AK229" s="6">
        <f>+L229+N229+V229+AD229</f>
        <v>6</v>
      </c>
      <c r="AL229" s="6">
        <f>+H229+J229+R229</f>
        <v>69</v>
      </c>
      <c r="AM229" s="6">
        <f>+F229+T229+X229</f>
        <v>230</v>
      </c>
      <c r="AN229" s="13">
        <f>+AH229</f>
        <v>18</v>
      </c>
    </row>
    <row r="230" spans="1:40" ht="15">
      <c r="A230" s="33" t="s">
        <v>449</v>
      </c>
      <c r="B230" s="33" t="s">
        <v>8</v>
      </c>
      <c r="Q230" s="27">
        <v>36</v>
      </c>
      <c r="S230" s="27">
        <v>50</v>
      </c>
      <c r="U230" s="27"/>
      <c r="W230" s="27">
        <v>41</v>
      </c>
      <c r="Y230" s="27"/>
      <c r="AA230" s="27"/>
      <c r="AC230" s="27"/>
      <c r="AE230" s="27"/>
      <c r="AG230" s="57"/>
      <c r="AI230" s="6">
        <f>+D230+F230+H230+J230+L230+N230+P230+T230+R230+V230+X230+Z230+AB230+AD230+AF230+AH230</f>
        <v>0</v>
      </c>
      <c r="AJ230" s="6">
        <f>+D230+P230+AB230+AF230</f>
        <v>0</v>
      </c>
      <c r="AK230" s="6">
        <f>+L230+N230+V230+AD230</f>
        <v>0</v>
      </c>
      <c r="AL230" s="6">
        <f>+H230+J230+R230</f>
        <v>0</v>
      </c>
      <c r="AM230" s="6">
        <f>+F230+T230+X230</f>
        <v>0</v>
      </c>
      <c r="AN230" s="13">
        <f>+AH230</f>
        <v>0</v>
      </c>
    </row>
  </sheetData>
  <sheetProtection/>
  <mergeCells count="16">
    <mergeCell ref="M1:N1"/>
    <mergeCell ref="Q1:R1"/>
    <mergeCell ref="W1:X1"/>
    <mergeCell ref="U1:V1"/>
    <mergeCell ref="S1:T1"/>
    <mergeCell ref="O1:P1"/>
    <mergeCell ref="AG1:AH1"/>
    <mergeCell ref="AE1:AF1"/>
    <mergeCell ref="AA1:AB1"/>
    <mergeCell ref="AC1:AD1"/>
    <mergeCell ref="C1:D1"/>
    <mergeCell ref="G1:H1"/>
    <mergeCell ref="I1:J1"/>
    <mergeCell ref="E1:F1"/>
    <mergeCell ref="K1:L1"/>
    <mergeCell ref="Y1:Z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97"/>
  <sheetViews>
    <sheetView zoomScale="85" zoomScaleNormal="85" zoomScalePageLayoutView="0" workbookViewId="0" topLeftCell="A1">
      <pane xSplit="2" ySplit="1" topLeftCell="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1" bestFit="1" customWidth="1"/>
    <col min="24" max="24" width="5.28125" style="20" customWidth="1"/>
    <col min="25" max="25" width="5.8515625" style="19" bestFit="1" customWidth="1"/>
    <col min="26" max="26" width="5.28125" style="18" customWidth="1"/>
    <col min="27" max="27" width="5.8515625" style="26" bestFit="1" customWidth="1"/>
    <col min="28" max="28" width="5.28125" style="25" customWidth="1"/>
    <col min="29" max="29" width="5.8515625" style="26" bestFit="1" customWidth="1"/>
    <col min="30" max="30" width="5.28125" style="25" customWidth="1"/>
    <col min="31" max="31" width="5.8515625" style="26" bestFit="1" customWidth="1"/>
    <col min="32" max="32" width="5.28125" style="25" customWidth="1"/>
    <col min="33" max="33" width="5.8515625" style="26" bestFit="1" customWidth="1"/>
    <col min="34" max="34" width="5.28125" style="25" customWidth="1"/>
    <col min="35" max="35" width="5.8515625" style="26" bestFit="1" customWidth="1"/>
    <col min="36" max="36" width="5.28125" style="25" customWidth="1"/>
    <col min="37" max="37" width="5.8515625" style="26" bestFit="1" customWidth="1"/>
    <col min="38" max="38" width="5.28125" style="25" customWidth="1"/>
    <col min="39" max="43" width="7.140625" style="6" customWidth="1"/>
    <col min="44" max="44" width="7.140625" style="13" customWidth="1"/>
  </cols>
  <sheetData>
    <row r="1" spans="1:44" s="1" customFormat="1" ht="30.75" customHeight="1" thickBot="1">
      <c r="A1" s="11"/>
      <c r="C1" s="61" t="s">
        <v>159</v>
      </c>
      <c r="D1" s="62"/>
      <c r="E1" s="61" t="s">
        <v>158</v>
      </c>
      <c r="F1" s="62"/>
      <c r="G1" s="61" t="s">
        <v>334</v>
      </c>
      <c r="H1" s="62"/>
      <c r="I1" s="61" t="s">
        <v>356</v>
      </c>
      <c r="J1" s="62"/>
      <c r="K1" s="61" t="s">
        <v>394</v>
      </c>
      <c r="L1" s="62"/>
      <c r="M1" s="61" t="s">
        <v>397</v>
      </c>
      <c r="N1" s="62"/>
      <c r="O1" s="61" t="s">
        <v>355</v>
      </c>
      <c r="P1" s="62"/>
      <c r="Q1" s="61" t="s">
        <v>440</v>
      </c>
      <c r="R1" s="62"/>
      <c r="S1" s="61" t="s">
        <v>458</v>
      </c>
      <c r="T1" s="62"/>
      <c r="U1" s="61" t="s">
        <v>472</v>
      </c>
      <c r="V1" s="62"/>
      <c r="W1" s="61" t="s">
        <v>479</v>
      </c>
      <c r="X1" s="62"/>
      <c r="Y1" s="61" t="s">
        <v>475</v>
      </c>
      <c r="Z1" s="62"/>
      <c r="AA1" s="61" t="s">
        <v>490</v>
      </c>
      <c r="AB1" s="62"/>
      <c r="AC1" s="61" t="s">
        <v>491</v>
      </c>
      <c r="AD1" s="62"/>
      <c r="AE1" s="61" t="s">
        <v>526</v>
      </c>
      <c r="AF1" s="62"/>
      <c r="AG1" s="61" t="s">
        <v>555</v>
      </c>
      <c r="AH1" s="62"/>
      <c r="AI1" s="61" t="s">
        <v>563</v>
      </c>
      <c r="AJ1" s="62"/>
      <c r="AK1" s="61" t="s">
        <v>572</v>
      </c>
      <c r="AL1" s="62"/>
      <c r="AM1" s="2" t="s">
        <v>0</v>
      </c>
      <c r="AN1" s="2" t="s">
        <v>115</v>
      </c>
      <c r="AO1" s="2" t="s">
        <v>116</v>
      </c>
      <c r="AP1" s="2" t="s">
        <v>117</v>
      </c>
      <c r="AQ1" s="2" t="s">
        <v>317</v>
      </c>
      <c r="AR1" s="12" t="s">
        <v>118</v>
      </c>
    </row>
    <row r="2" spans="1:44" ht="15.75" thickTop="1">
      <c r="A2" s="33" t="s">
        <v>390</v>
      </c>
      <c r="B2" s="33" t="s">
        <v>8</v>
      </c>
      <c r="C2" s="24"/>
      <c r="E2" s="26"/>
      <c r="G2" s="26"/>
      <c r="I2" s="26"/>
      <c r="K2" s="28">
        <v>14</v>
      </c>
      <c r="L2" s="5">
        <v>18</v>
      </c>
      <c r="M2" s="28">
        <v>24</v>
      </c>
      <c r="N2" s="5">
        <v>7</v>
      </c>
      <c r="O2" s="31">
        <v>36</v>
      </c>
      <c r="Q2" s="31"/>
      <c r="S2" s="6">
        <v>16</v>
      </c>
      <c r="T2" s="15">
        <v>15</v>
      </c>
      <c r="U2" s="27" t="s">
        <v>7</v>
      </c>
      <c r="W2" s="27"/>
      <c r="Y2" s="27"/>
      <c r="AA2" s="27"/>
      <c r="AC2" s="27"/>
      <c r="AE2" s="27"/>
      <c r="AG2" s="27">
        <v>31</v>
      </c>
      <c r="AI2" s="26">
        <v>29</v>
      </c>
      <c r="AJ2" s="25">
        <v>2</v>
      </c>
      <c r="AM2" s="6">
        <f aca="true" t="shared" si="0" ref="AM2:AM33">+D2+F2+H2+J2+L2+N2+P2+R2+T2+V2+Z2+X2+AB2+AD2+AF2+AH2+AJ2+AL2</f>
        <v>42</v>
      </c>
      <c r="AN2" s="6">
        <f aca="true" t="shared" si="1" ref="AN2:AN33">+F2+J2+X2+AB2+AF2+AL2</f>
        <v>0</v>
      </c>
      <c r="AO2" s="6">
        <f aca="true" t="shared" si="2" ref="AO2:AO33">+D2+H2+R2+Z2</f>
        <v>0</v>
      </c>
      <c r="AP2" s="6">
        <f aca="true" t="shared" si="3" ref="AP2:AP33">+P2+AJ2</f>
        <v>2</v>
      </c>
      <c r="AQ2" s="6">
        <f aca="true" t="shared" si="4" ref="AQ2:AQ33">+L2+N2+T2+AH2</f>
        <v>40</v>
      </c>
      <c r="AR2" s="13">
        <f aca="true" t="shared" si="5" ref="AR2:AR33">+V2</f>
        <v>0</v>
      </c>
    </row>
    <row r="3" spans="1:44" ht="15">
      <c r="A3" s="33" t="s">
        <v>433</v>
      </c>
      <c r="B3" s="33" t="s">
        <v>10</v>
      </c>
      <c r="C3" s="24"/>
      <c r="E3" s="26"/>
      <c r="G3" s="26"/>
      <c r="I3" s="26"/>
      <c r="K3" s="26"/>
      <c r="M3" s="26"/>
      <c r="O3" s="26"/>
      <c r="Q3" s="27">
        <v>33</v>
      </c>
      <c r="S3" s="27"/>
      <c r="U3" s="27"/>
      <c r="W3" s="27"/>
      <c r="Y3" s="27">
        <v>47</v>
      </c>
      <c r="AA3" s="27"/>
      <c r="AC3" s="27"/>
      <c r="AE3" s="27"/>
      <c r="AG3" s="27"/>
      <c r="AI3" s="27"/>
      <c r="AK3" s="27"/>
      <c r="AM3" s="26">
        <f t="shared" si="0"/>
        <v>0</v>
      </c>
      <c r="AN3" s="26">
        <f t="shared" si="1"/>
        <v>0</v>
      </c>
      <c r="AO3" s="19">
        <f t="shared" si="2"/>
        <v>0</v>
      </c>
      <c r="AP3" s="26">
        <f t="shared" si="3"/>
        <v>0</v>
      </c>
      <c r="AQ3" s="26">
        <f t="shared" si="4"/>
        <v>0</v>
      </c>
      <c r="AR3" s="13">
        <f t="shared" si="5"/>
        <v>0</v>
      </c>
    </row>
    <row r="4" spans="1:44" ht="15">
      <c r="A4" s="23" t="s">
        <v>49</v>
      </c>
      <c r="B4" s="17" t="s">
        <v>6</v>
      </c>
      <c r="C4" s="28">
        <v>27</v>
      </c>
      <c r="D4" s="5">
        <v>4</v>
      </c>
      <c r="E4" s="26"/>
      <c r="G4" s="31">
        <v>39</v>
      </c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AI4" s="27"/>
      <c r="AK4" s="27"/>
      <c r="AM4" s="26">
        <f t="shared" si="0"/>
        <v>4</v>
      </c>
      <c r="AN4" s="26">
        <f t="shared" si="1"/>
        <v>0</v>
      </c>
      <c r="AO4" s="19">
        <f t="shared" si="2"/>
        <v>4</v>
      </c>
      <c r="AP4" s="26">
        <f t="shared" si="3"/>
        <v>0</v>
      </c>
      <c r="AQ4" s="26">
        <f t="shared" si="4"/>
        <v>0</v>
      </c>
      <c r="AR4" s="13">
        <f t="shared" si="5"/>
        <v>0</v>
      </c>
    </row>
    <row r="5" spans="1:44" ht="15">
      <c r="A5" s="23" t="s">
        <v>46</v>
      </c>
      <c r="B5" s="22" t="s">
        <v>10</v>
      </c>
      <c r="C5" s="31" t="s">
        <v>7</v>
      </c>
      <c r="E5" s="26"/>
      <c r="G5" s="31" t="s">
        <v>7</v>
      </c>
      <c r="I5" s="26"/>
      <c r="K5" s="26"/>
      <c r="M5" s="26"/>
      <c r="O5" s="26"/>
      <c r="Q5" s="27">
        <v>39</v>
      </c>
      <c r="S5" s="27"/>
      <c r="U5" s="27"/>
      <c r="W5" s="27"/>
      <c r="Y5" s="27">
        <v>43</v>
      </c>
      <c r="AA5" s="27"/>
      <c r="AC5" s="27"/>
      <c r="AE5" s="27"/>
      <c r="AG5" s="27"/>
      <c r="AI5" s="27"/>
      <c r="AK5" s="27"/>
      <c r="AM5" s="26">
        <f t="shared" si="0"/>
        <v>0</v>
      </c>
      <c r="AN5" s="26">
        <f t="shared" si="1"/>
        <v>0</v>
      </c>
      <c r="AO5" s="19">
        <f t="shared" si="2"/>
        <v>0</v>
      </c>
      <c r="AP5" s="26">
        <f t="shared" si="3"/>
        <v>0</v>
      </c>
      <c r="AQ5" s="26">
        <f t="shared" si="4"/>
        <v>0</v>
      </c>
      <c r="AR5" s="13">
        <f t="shared" si="5"/>
        <v>0</v>
      </c>
    </row>
    <row r="6" spans="1:44" ht="15">
      <c r="A6" s="23" t="s">
        <v>70</v>
      </c>
      <c r="B6" s="22" t="s">
        <v>5</v>
      </c>
      <c r="C6" s="31" t="s">
        <v>7</v>
      </c>
      <c r="E6" s="26"/>
      <c r="G6" s="26">
        <v>12</v>
      </c>
      <c r="H6" s="5">
        <v>22</v>
      </c>
      <c r="I6" s="31">
        <v>48</v>
      </c>
      <c r="K6" s="31">
        <v>43</v>
      </c>
      <c r="M6" s="31">
        <v>36</v>
      </c>
      <c r="O6" s="26">
        <v>14</v>
      </c>
      <c r="P6" s="5">
        <v>18</v>
      </c>
      <c r="Q6" s="27">
        <v>42</v>
      </c>
      <c r="S6" s="26">
        <v>21</v>
      </c>
      <c r="T6" s="15">
        <v>10</v>
      </c>
      <c r="U6" s="26">
        <v>10</v>
      </c>
      <c r="V6" s="15">
        <v>26</v>
      </c>
      <c r="W6" s="27"/>
      <c r="Y6" s="27">
        <v>37</v>
      </c>
      <c r="AA6" s="27"/>
      <c r="AC6" s="27"/>
      <c r="AE6" s="27"/>
      <c r="AG6" s="27">
        <v>31</v>
      </c>
      <c r="AI6" s="26">
        <v>10</v>
      </c>
      <c r="AJ6" s="25">
        <v>26</v>
      </c>
      <c r="AM6" s="26">
        <f t="shared" si="0"/>
        <v>102</v>
      </c>
      <c r="AN6" s="26">
        <f t="shared" si="1"/>
        <v>0</v>
      </c>
      <c r="AO6" s="19">
        <f t="shared" si="2"/>
        <v>22</v>
      </c>
      <c r="AP6" s="26">
        <f t="shared" si="3"/>
        <v>44</v>
      </c>
      <c r="AQ6" s="26">
        <f t="shared" si="4"/>
        <v>10</v>
      </c>
      <c r="AR6" s="13">
        <f t="shared" si="5"/>
        <v>26</v>
      </c>
    </row>
    <row r="7" spans="1:44" ht="15">
      <c r="A7" s="23" t="s">
        <v>121</v>
      </c>
      <c r="B7" s="22" t="s">
        <v>1</v>
      </c>
      <c r="C7" s="24"/>
      <c r="E7" s="31" t="s">
        <v>7</v>
      </c>
      <c r="G7" s="26"/>
      <c r="I7" s="26">
        <v>14</v>
      </c>
      <c r="J7" s="5">
        <v>18</v>
      </c>
      <c r="K7" s="26"/>
      <c r="M7" s="26"/>
      <c r="O7" s="26"/>
      <c r="Q7" s="26"/>
      <c r="S7" s="26"/>
      <c r="U7" s="26">
        <v>24</v>
      </c>
      <c r="V7" s="15">
        <v>7</v>
      </c>
      <c r="W7" s="26" t="s">
        <v>19</v>
      </c>
      <c r="Y7" s="26"/>
      <c r="AA7" s="26">
        <v>21</v>
      </c>
      <c r="AB7" s="25">
        <v>10</v>
      </c>
      <c r="AE7" s="26">
        <v>10</v>
      </c>
      <c r="AF7" s="25">
        <v>26</v>
      </c>
      <c r="AK7" s="26">
        <v>8</v>
      </c>
      <c r="AL7" s="25">
        <v>32</v>
      </c>
      <c r="AM7" s="26">
        <f t="shared" si="0"/>
        <v>93</v>
      </c>
      <c r="AN7" s="26">
        <f t="shared" si="1"/>
        <v>86</v>
      </c>
      <c r="AO7" s="19">
        <f t="shared" si="2"/>
        <v>0</v>
      </c>
      <c r="AP7" s="26">
        <f t="shared" si="3"/>
        <v>0</v>
      </c>
      <c r="AQ7" s="26">
        <f t="shared" si="4"/>
        <v>0</v>
      </c>
      <c r="AR7" s="13">
        <f t="shared" si="5"/>
        <v>7</v>
      </c>
    </row>
    <row r="8" spans="1:44" ht="15">
      <c r="A8" s="33" t="s">
        <v>376</v>
      </c>
      <c r="B8" s="33" t="s">
        <v>8</v>
      </c>
      <c r="C8" s="24"/>
      <c r="E8" s="26"/>
      <c r="G8" s="26"/>
      <c r="I8" s="26"/>
      <c r="K8" s="28">
        <v>26</v>
      </c>
      <c r="L8" s="5">
        <v>5</v>
      </c>
      <c r="M8" s="28">
        <v>22</v>
      </c>
      <c r="N8" s="5">
        <v>9</v>
      </c>
      <c r="O8" s="26">
        <v>18</v>
      </c>
      <c r="P8" s="5">
        <v>13</v>
      </c>
      <c r="Q8" s="26"/>
      <c r="S8" s="27">
        <v>39</v>
      </c>
      <c r="U8" s="27"/>
      <c r="W8" s="27"/>
      <c r="X8" s="25"/>
      <c r="Y8" s="27"/>
      <c r="AA8" s="27"/>
      <c r="AC8" s="27"/>
      <c r="AE8" s="27"/>
      <c r="AG8" s="26">
        <v>28</v>
      </c>
      <c r="AH8" s="25">
        <v>3</v>
      </c>
      <c r="AI8" s="26">
        <v>12</v>
      </c>
      <c r="AJ8" s="25">
        <v>22</v>
      </c>
      <c r="AM8" s="26">
        <f t="shared" si="0"/>
        <v>52</v>
      </c>
      <c r="AN8" s="26">
        <f t="shared" si="1"/>
        <v>0</v>
      </c>
      <c r="AO8" s="19">
        <f t="shared" si="2"/>
        <v>0</v>
      </c>
      <c r="AP8" s="26">
        <f t="shared" si="3"/>
        <v>35</v>
      </c>
      <c r="AQ8" s="26">
        <f t="shared" si="4"/>
        <v>17</v>
      </c>
      <c r="AR8" s="13">
        <f t="shared" si="5"/>
        <v>0</v>
      </c>
    </row>
    <row r="9" spans="1:44" ht="15">
      <c r="A9" s="33" t="s">
        <v>369</v>
      </c>
      <c r="B9" s="33" t="s">
        <v>1</v>
      </c>
      <c r="C9" s="24"/>
      <c r="E9" s="26"/>
      <c r="G9" s="26"/>
      <c r="I9" s="26"/>
      <c r="K9" s="31">
        <v>44</v>
      </c>
      <c r="M9" s="31"/>
      <c r="O9" s="31">
        <v>32</v>
      </c>
      <c r="Q9" s="31"/>
      <c r="S9" s="26">
        <v>17</v>
      </c>
      <c r="T9" s="15">
        <v>14</v>
      </c>
      <c r="U9" s="26">
        <v>17</v>
      </c>
      <c r="V9" s="15">
        <v>14</v>
      </c>
      <c r="W9" s="26"/>
      <c r="Y9" s="26"/>
      <c r="AG9" s="26">
        <v>18</v>
      </c>
      <c r="AH9" s="25">
        <v>13</v>
      </c>
      <c r="AI9" s="26">
        <v>18</v>
      </c>
      <c r="AJ9" s="25">
        <v>13</v>
      </c>
      <c r="AM9" s="26">
        <f t="shared" si="0"/>
        <v>54</v>
      </c>
      <c r="AN9" s="26">
        <f t="shared" si="1"/>
        <v>0</v>
      </c>
      <c r="AO9" s="19">
        <f t="shared" si="2"/>
        <v>0</v>
      </c>
      <c r="AP9" s="26">
        <f t="shared" si="3"/>
        <v>13</v>
      </c>
      <c r="AQ9" s="26">
        <f t="shared" si="4"/>
        <v>27</v>
      </c>
      <c r="AR9" s="13">
        <f t="shared" si="5"/>
        <v>14</v>
      </c>
    </row>
    <row r="10" spans="1:44" ht="15">
      <c r="A10" s="23" t="s">
        <v>29</v>
      </c>
      <c r="B10" s="22" t="s">
        <v>1</v>
      </c>
      <c r="C10" s="28" t="s">
        <v>19</v>
      </c>
      <c r="E10" s="31">
        <v>45</v>
      </c>
      <c r="G10" s="26">
        <v>15</v>
      </c>
      <c r="H10" s="5">
        <v>16</v>
      </c>
      <c r="I10" s="31">
        <v>43</v>
      </c>
      <c r="K10" s="31"/>
      <c r="M10" s="31"/>
      <c r="O10" s="31"/>
      <c r="Q10" s="26">
        <v>6</v>
      </c>
      <c r="R10" s="5">
        <v>40</v>
      </c>
      <c r="S10" s="26"/>
      <c r="U10" s="26"/>
      <c r="W10" s="31" t="s">
        <v>7</v>
      </c>
      <c r="Y10" s="26">
        <v>29</v>
      </c>
      <c r="Z10" s="18">
        <v>2</v>
      </c>
      <c r="AA10" s="27">
        <v>46</v>
      </c>
      <c r="AC10" s="27"/>
      <c r="AE10" s="27">
        <v>34</v>
      </c>
      <c r="AG10" s="27"/>
      <c r="AI10" s="27"/>
      <c r="AK10" s="27" t="s">
        <v>7</v>
      </c>
      <c r="AM10" s="26">
        <f t="shared" si="0"/>
        <v>58</v>
      </c>
      <c r="AN10" s="26">
        <f t="shared" si="1"/>
        <v>0</v>
      </c>
      <c r="AO10" s="26">
        <f t="shared" si="2"/>
        <v>58</v>
      </c>
      <c r="AP10" s="26">
        <f t="shared" si="3"/>
        <v>0</v>
      </c>
      <c r="AQ10" s="26">
        <f t="shared" si="4"/>
        <v>0</v>
      </c>
      <c r="AR10" s="29">
        <f t="shared" si="5"/>
        <v>0</v>
      </c>
    </row>
    <row r="11" spans="1:44" ht="15">
      <c r="A11" s="23" t="s">
        <v>63</v>
      </c>
      <c r="B11" s="22" t="s">
        <v>1</v>
      </c>
      <c r="C11" s="31">
        <v>43</v>
      </c>
      <c r="E11" s="31">
        <v>70</v>
      </c>
      <c r="G11" s="31">
        <v>37</v>
      </c>
      <c r="I11" s="31">
        <v>41</v>
      </c>
      <c r="K11" s="31"/>
      <c r="M11" s="31"/>
      <c r="O11" s="31"/>
      <c r="Q11" s="27">
        <v>48</v>
      </c>
      <c r="S11" s="27"/>
      <c r="U11" s="27"/>
      <c r="W11" s="26">
        <v>20</v>
      </c>
      <c r="X11" s="20">
        <v>11</v>
      </c>
      <c r="Y11" s="26">
        <v>28</v>
      </c>
      <c r="Z11" s="18">
        <v>3</v>
      </c>
      <c r="AA11" s="27">
        <v>35</v>
      </c>
      <c r="AC11" s="27"/>
      <c r="AE11" s="26">
        <v>15</v>
      </c>
      <c r="AF11" s="25">
        <v>16</v>
      </c>
      <c r="AK11" s="26">
        <v>9</v>
      </c>
      <c r="AL11" s="25">
        <v>29</v>
      </c>
      <c r="AM11" s="26">
        <f t="shared" si="0"/>
        <v>59</v>
      </c>
      <c r="AN11" s="26">
        <f t="shared" si="1"/>
        <v>56</v>
      </c>
      <c r="AO11" s="19">
        <f t="shared" si="2"/>
        <v>3</v>
      </c>
      <c r="AP11" s="26">
        <f t="shared" si="3"/>
        <v>0</v>
      </c>
      <c r="AQ11" s="26">
        <f t="shared" si="4"/>
        <v>0</v>
      </c>
      <c r="AR11" s="13">
        <f t="shared" si="5"/>
        <v>0</v>
      </c>
    </row>
    <row r="12" spans="1:44" ht="15">
      <c r="A12" s="30" t="s">
        <v>72</v>
      </c>
      <c r="B12" s="22" t="s">
        <v>1</v>
      </c>
      <c r="C12" s="31" t="s">
        <v>7</v>
      </c>
      <c r="E12" s="24"/>
      <c r="G12" s="31" t="s">
        <v>7</v>
      </c>
      <c r="I12" s="27"/>
      <c r="K12" s="27"/>
      <c r="M12" s="27"/>
      <c r="O12" s="27"/>
      <c r="Q12" s="27"/>
      <c r="S12" s="27"/>
      <c r="U12" s="27"/>
      <c r="W12" s="27"/>
      <c r="Y12" s="27">
        <v>49</v>
      </c>
      <c r="AA12" s="27"/>
      <c r="AC12" s="27"/>
      <c r="AE12" s="27"/>
      <c r="AG12" s="27"/>
      <c r="AI12" s="27"/>
      <c r="AK12" s="27"/>
      <c r="AM12" s="26">
        <f t="shared" si="0"/>
        <v>0</v>
      </c>
      <c r="AN12" s="26">
        <f t="shared" si="1"/>
        <v>0</v>
      </c>
      <c r="AO12" s="19">
        <f t="shared" si="2"/>
        <v>0</v>
      </c>
      <c r="AP12" s="26">
        <f t="shared" si="3"/>
        <v>0</v>
      </c>
      <c r="AQ12" s="26">
        <f t="shared" si="4"/>
        <v>0</v>
      </c>
      <c r="AR12" s="13">
        <f t="shared" si="5"/>
        <v>0</v>
      </c>
    </row>
    <row r="13" spans="1:44" ht="15">
      <c r="A13" s="23" t="s">
        <v>47</v>
      </c>
      <c r="B13" s="17" t="s">
        <v>1</v>
      </c>
      <c r="C13" s="31">
        <v>34</v>
      </c>
      <c r="E13" s="31">
        <v>32</v>
      </c>
      <c r="G13" s="31">
        <v>34</v>
      </c>
      <c r="I13" s="31">
        <v>34</v>
      </c>
      <c r="K13" s="31"/>
      <c r="M13" s="31"/>
      <c r="O13" s="31"/>
      <c r="Q13" s="26">
        <v>28</v>
      </c>
      <c r="R13" s="5">
        <v>3</v>
      </c>
      <c r="S13" s="26"/>
      <c r="U13" s="26"/>
      <c r="W13" s="31">
        <v>33</v>
      </c>
      <c r="Y13" s="26">
        <v>21</v>
      </c>
      <c r="Z13" s="18">
        <v>10</v>
      </c>
      <c r="AA13" s="24" t="s">
        <v>250</v>
      </c>
      <c r="AC13" s="24"/>
      <c r="AE13" s="26">
        <v>27</v>
      </c>
      <c r="AM13" s="26">
        <f t="shared" si="0"/>
        <v>13</v>
      </c>
      <c r="AN13" s="26">
        <f t="shared" si="1"/>
        <v>0</v>
      </c>
      <c r="AO13" s="19">
        <f t="shared" si="2"/>
        <v>13</v>
      </c>
      <c r="AP13" s="26">
        <f t="shared" si="3"/>
        <v>0</v>
      </c>
      <c r="AQ13" s="26">
        <f t="shared" si="4"/>
        <v>0</v>
      </c>
      <c r="AR13" s="13">
        <f t="shared" si="5"/>
        <v>0</v>
      </c>
    </row>
    <row r="14" spans="1:44" ht="15">
      <c r="A14" s="23" t="s">
        <v>136</v>
      </c>
      <c r="B14" s="22" t="s">
        <v>8</v>
      </c>
      <c r="C14" s="24"/>
      <c r="E14" s="31">
        <v>64</v>
      </c>
      <c r="G14" s="26"/>
      <c r="I14" s="31">
        <v>34</v>
      </c>
      <c r="K14" s="31"/>
      <c r="M14" s="31"/>
      <c r="O14" s="31"/>
      <c r="Q14" s="31"/>
      <c r="S14" s="31"/>
      <c r="U14" s="31"/>
      <c r="W14" s="31"/>
      <c r="Y14" s="31"/>
      <c r="AA14" s="31"/>
      <c r="AC14" s="31"/>
      <c r="AE14" s="27" t="s">
        <v>7</v>
      </c>
      <c r="AG14" s="27"/>
      <c r="AI14" s="27"/>
      <c r="AK14" s="27">
        <v>43</v>
      </c>
      <c r="AM14" s="26">
        <f t="shared" si="0"/>
        <v>0</v>
      </c>
      <c r="AN14" s="26">
        <f t="shared" si="1"/>
        <v>0</v>
      </c>
      <c r="AO14" s="19">
        <f t="shared" si="2"/>
        <v>0</v>
      </c>
      <c r="AP14" s="26">
        <f t="shared" si="3"/>
        <v>0</v>
      </c>
      <c r="AQ14" s="26">
        <f t="shared" si="4"/>
        <v>0</v>
      </c>
      <c r="AR14" s="13">
        <f t="shared" si="5"/>
        <v>0</v>
      </c>
    </row>
    <row r="15" spans="1:44" ht="15">
      <c r="A15" s="23" t="s">
        <v>141</v>
      </c>
      <c r="B15" s="22" t="s">
        <v>10</v>
      </c>
      <c r="C15" s="26"/>
      <c r="E15" s="31">
        <v>65</v>
      </c>
      <c r="G15" s="26"/>
      <c r="I15" s="26"/>
      <c r="K15" s="26"/>
      <c r="M15" s="26"/>
      <c r="O15" s="26"/>
      <c r="Q15" s="26"/>
      <c r="S15" s="26"/>
      <c r="U15" s="26"/>
      <c r="W15" s="26"/>
      <c r="Y15" s="26"/>
      <c r="AG15" s="27">
        <v>48</v>
      </c>
      <c r="AI15" s="27" t="s">
        <v>331</v>
      </c>
      <c r="AK15" s="27"/>
      <c r="AM15" s="26">
        <f t="shared" si="0"/>
        <v>0</v>
      </c>
      <c r="AN15" s="26">
        <f t="shared" si="1"/>
        <v>0</v>
      </c>
      <c r="AO15" s="19">
        <f t="shared" si="2"/>
        <v>0</v>
      </c>
      <c r="AP15" s="26">
        <f t="shared" si="3"/>
        <v>0</v>
      </c>
      <c r="AQ15" s="26">
        <f t="shared" si="4"/>
        <v>0</v>
      </c>
      <c r="AR15" s="13">
        <f t="shared" si="5"/>
        <v>0</v>
      </c>
    </row>
    <row r="16" spans="1:44" ht="15">
      <c r="A16" s="23" t="s">
        <v>126</v>
      </c>
      <c r="B16" s="22" t="s">
        <v>3</v>
      </c>
      <c r="C16" s="24"/>
      <c r="E16" s="28">
        <v>27</v>
      </c>
      <c r="F16" s="5">
        <v>4</v>
      </c>
      <c r="G16" s="27"/>
      <c r="I16" s="26">
        <v>7</v>
      </c>
      <c r="J16" s="5">
        <v>36</v>
      </c>
      <c r="K16" s="26"/>
      <c r="M16" s="26"/>
      <c r="O16" s="26"/>
      <c r="Q16" s="26"/>
      <c r="S16" s="26"/>
      <c r="U16" s="26"/>
      <c r="W16" s="26">
        <v>14</v>
      </c>
      <c r="X16" s="25">
        <v>18</v>
      </c>
      <c r="Y16" s="26"/>
      <c r="AA16" s="26">
        <v>5</v>
      </c>
      <c r="AB16" s="25">
        <v>45</v>
      </c>
      <c r="AE16" s="26">
        <v>12</v>
      </c>
      <c r="AF16" s="25">
        <v>22</v>
      </c>
      <c r="AK16" s="26">
        <v>6</v>
      </c>
      <c r="AL16" s="25">
        <v>40</v>
      </c>
      <c r="AM16" s="26">
        <f t="shared" si="0"/>
        <v>165</v>
      </c>
      <c r="AN16" s="26">
        <f t="shared" si="1"/>
        <v>165</v>
      </c>
      <c r="AO16" s="26">
        <f t="shared" si="2"/>
        <v>0</v>
      </c>
      <c r="AP16" s="26">
        <f t="shared" si="3"/>
        <v>0</v>
      </c>
      <c r="AQ16" s="26">
        <f t="shared" si="4"/>
        <v>0</v>
      </c>
      <c r="AR16" s="29">
        <f t="shared" si="5"/>
        <v>0</v>
      </c>
    </row>
    <row r="17" spans="1:44" ht="15">
      <c r="A17" s="33" t="s">
        <v>320</v>
      </c>
      <c r="B17" s="22" t="s">
        <v>5</v>
      </c>
      <c r="C17" s="24"/>
      <c r="E17" s="26"/>
      <c r="G17" s="26" t="s">
        <v>19</v>
      </c>
      <c r="I17" s="26"/>
      <c r="K17" s="26"/>
      <c r="M17" s="26"/>
      <c r="O17" s="26"/>
      <c r="Q17" s="26" t="s">
        <v>19</v>
      </c>
      <c r="S17" s="26"/>
      <c r="U17" s="26"/>
      <c r="W17" s="26"/>
      <c r="Y17" s="26">
        <v>26</v>
      </c>
      <c r="Z17" s="18">
        <v>5</v>
      </c>
      <c r="AM17" s="26">
        <f t="shared" si="0"/>
        <v>5</v>
      </c>
      <c r="AN17" s="26">
        <f t="shared" si="1"/>
        <v>0</v>
      </c>
      <c r="AO17" s="19">
        <f t="shared" si="2"/>
        <v>5</v>
      </c>
      <c r="AP17" s="26">
        <f t="shared" si="3"/>
        <v>0</v>
      </c>
      <c r="AQ17" s="26">
        <f t="shared" si="4"/>
        <v>0</v>
      </c>
      <c r="AR17" s="13">
        <f t="shared" si="5"/>
        <v>0</v>
      </c>
    </row>
    <row r="18" spans="1:44" ht="15">
      <c r="A18" s="23" t="s">
        <v>31</v>
      </c>
      <c r="B18" s="22" t="s">
        <v>10</v>
      </c>
      <c r="C18" s="28">
        <v>11</v>
      </c>
      <c r="D18" s="5">
        <v>24</v>
      </c>
      <c r="E18" s="31">
        <v>54</v>
      </c>
      <c r="G18" s="26">
        <v>5</v>
      </c>
      <c r="H18" s="5">
        <v>45</v>
      </c>
      <c r="I18" s="31">
        <v>45</v>
      </c>
      <c r="K18" s="31"/>
      <c r="M18" s="31"/>
      <c r="O18" s="31"/>
      <c r="Q18" s="26">
        <v>14</v>
      </c>
      <c r="R18" s="5">
        <v>18</v>
      </c>
      <c r="S18" s="27">
        <v>45</v>
      </c>
      <c r="U18" s="27"/>
      <c r="W18" s="31" t="s">
        <v>7</v>
      </c>
      <c r="Y18" s="27" t="s">
        <v>7</v>
      </c>
      <c r="AA18" s="27">
        <v>38</v>
      </c>
      <c r="AC18" s="27"/>
      <c r="AE18" s="27" t="s">
        <v>7</v>
      </c>
      <c r="AG18" s="27"/>
      <c r="AI18" s="27"/>
      <c r="AK18" s="27"/>
      <c r="AM18" s="26">
        <f t="shared" si="0"/>
        <v>87</v>
      </c>
      <c r="AN18" s="26">
        <f t="shared" si="1"/>
        <v>0</v>
      </c>
      <c r="AO18" s="19">
        <f t="shared" si="2"/>
        <v>87</v>
      </c>
      <c r="AP18" s="26">
        <f t="shared" si="3"/>
        <v>0</v>
      </c>
      <c r="AQ18" s="26">
        <f t="shared" si="4"/>
        <v>0</v>
      </c>
      <c r="AR18" s="13">
        <f t="shared" si="5"/>
        <v>0</v>
      </c>
    </row>
    <row r="19" spans="1:44" ht="15">
      <c r="A19" s="33" t="s">
        <v>460</v>
      </c>
      <c r="B19" s="33" t="s">
        <v>14</v>
      </c>
      <c r="C19" s="24"/>
      <c r="E19" s="26"/>
      <c r="G19" s="26"/>
      <c r="I19" s="26"/>
      <c r="K19" s="26"/>
      <c r="M19" s="26"/>
      <c r="O19" s="26"/>
      <c r="Q19" s="26"/>
      <c r="S19" s="26"/>
      <c r="U19" s="27" t="s">
        <v>7</v>
      </c>
      <c r="W19" s="31">
        <v>35</v>
      </c>
      <c r="Y19" s="27">
        <v>52</v>
      </c>
      <c r="AA19" s="27">
        <v>54</v>
      </c>
      <c r="AC19" s="27"/>
      <c r="AE19" s="27"/>
      <c r="AG19" s="27"/>
      <c r="AI19" s="27"/>
      <c r="AK19" s="27"/>
      <c r="AM19" s="26">
        <f t="shared" si="0"/>
        <v>0</v>
      </c>
      <c r="AN19" s="26">
        <f t="shared" si="1"/>
        <v>0</v>
      </c>
      <c r="AO19" s="19">
        <f t="shared" si="2"/>
        <v>0</v>
      </c>
      <c r="AP19" s="26">
        <f t="shared" si="3"/>
        <v>0</v>
      </c>
      <c r="AQ19" s="26">
        <f t="shared" si="4"/>
        <v>0</v>
      </c>
      <c r="AR19" s="13">
        <f t="shared" si="5"/>
        <v>0</v>
      </c>
    </row>
    <row r="20" spans="1:44" ht="15">
      <c r="A20" s="33" t="s">
        <v>321</v>
      </c>
      <c r="B20" s="22" t="s">
        <v>15</v>
      </c>
      <c r="C20" s="26"/>
      <c r="E20" s="24"/>
      <c r="G20" s="31">
        <v>51</v>
      </c>
      <c r="I20" s="26"/>
      <c r="K20" s="26"/>
      <c r="M20" s="26"/>
      <c r="O20" s="26"/>
      <c r="Q20" s="26"/>
      <c r="S20" s="26"/>
      <c r="U20" s="26"/>
      <c r="W20" s="26"/>
      <c r="Y20" s="26"/>
      <c r="AM20" s="26">
        <f t="shared" si="0"/>
        <v>0</v>
      </c>
      <c r="AN20" s="26">
        <f t="shared" si="1"/>
        <v>0</v>
      </c>
      <c r="AO20" s="19">
        <f t="shared" si="2"/>
        <v>0</v>
      </c>
      <c r="AP20" s="26">
        <f t="shared" si="3"/>
        <v>0</v>
      </c>
      <c r="AQ20" s="26">
        <f t="shared" si="4"/>
        <v>0</v>
      </c>
      <c r="AR20" s="13">
        <f t="shared" si="5"/>
        <v>0</v>
      </c>
    </row>
    <row r="21" spans="1:44" ht="15">
      <c r="A21" s="32" t="s">
        <v>322</v>
      </c>
      <c r="B21" s="22" t="s">
        <v>167</v>
      </c>
      <c r="C21" s="24"/>
      <c r="E21" s="26"/>
      <c r="G21" s="31" t="s">
        <v>7</v>
      </c>
      <c r="I21" s="26"/>
      <c r="K21" s="26"/>
      <c r="M21" s="26"/>
      <c r="O21" s="26"/>
      <c r="Q21" s="26"/>
      <c r="S21" s="26"/>
      <c r="U21" s="26"/>
      <c r="W21" s="26"/>
      <c r="X21" s="25"/>
      <c r="Y21" s="26"/>
      <c r="AM21" s="26">
        <f t="shared" si="0"/>
        <v>0</v>
      </c>
      <c r="AN21" s="26">
        <f t="shared" si="1"/>
        <v>0</v>
      </c>
      <c r="AO21" s="19">
        <f t="shared" si="2"/>
        <v>0</v>
      </c>
      <c r="AP21" s="26">
        <f t="shared" si="3"/>
        <v>0</v>
      </c>
      <c r="AQ21" s="26">
        <f t="shared" si="4"/>
        <v>0</v>
      </c>
      <c r="AR21" s="13">
        <f t="shared" si="5"/>
        <v>0</v>
      </c>
    </row>
    <row r="22" spans="1:44" ht="15">
      <c r="A22" s="30" t="s">
        <v>148</v>
      </c>
      <c r="B22" s="22" t="s">
        <v>111</v>
      </c>
      <c r="C22" s="24"/>
      <c r="E22" s="31" t="s">
        <v>7</v>
      </c>
      <c r="G22" s="26"/>
      <c r="I22" s="26"/>
      <c r="K22" s="26"/>
      <c r="M22" s="26"/>
      <c r="O22" s="26"/>
      <c r="Q22" s="26"/>
      <c r="S22" s="26"/>
      <c r="U22" s="26"/>
      <c r="W22" s="26"/>
      <c r="Y22" s="26"/>
      <c r="AM22" s="26">
        <f t="shared" si="0"/>
        <v>0</v>
      </c>
      <c r="AN22" s="26">
        <f t="shared" si="1"/>
        <v>0</v>
      </c>
      <c r="AO22" s="19">
        <f t="shared" si="2"/>
        <v>0</v>
      </c>
      <c r="AP22" s="26">
        <f t="shared" si="3"/>
        <v>0</v>
      </c>
      <c r="AQ22" s="26">
        <f t="shared" si="4"/>
        <v>0</v>
      </c>
      <c r="AR22" s="13">
        <f t="shared" si="5"/>
        <v>0</v>
      </c>
    </row>
    <row r="23" spans="1:44" ht="15">
      <c r="A23" s="23" t="s">
        <v>124</v>
      </c>
      <c r="B23" s="22" t="s">
        <v>13</v>
      </c>
      <c r="C23" s="26"/>
      <c r="E23" s="28">
        <v>10</v>
      </c>
      <c r="F23" s="5">
        <v>26</v>
      </c>
      <c r="G23" s="27"/>
      <c r="I23" s="26">
        <v>11</v>
      </c>
      <c r="J23" s="5">
        <v>24</v>
      </c>
      <c r="K23" s="26"/>
      <c r="M23" s="26"/>
      <c r="O23" s="26"/>
      <c r="Q23" s="26"/>
      <c r="S23" s="26"/>
      <c r="U23" s="26"/>
      <c r="W23" s="26">
        <v>27</v>
      </c>
      <c r="X23" s="20">
        <v>4</v>
      </c>
      <c r="Y23" s="26"/>
      <c r="AA23" s="26">
        <v>17</v>
      </c>
      <c r="AB23" s="25">
        <v>14</v>
      </c>
      <c r="AE23" s="27" t="s">
        <v>7</v>
      </c>
      <c r="AG23" s="27"/>
      <c r="AI23" s="27"/>
      <c r="AK23" s="26">
        <v>15</v>
      </c>
      <c r="AL23" s="25">
        <v>16</v>
      </c>
      <c r="AM23" s="26">
        <f t="shared" si="0"/>
        <v>84</v>
      </c>
      <c r="AN23" s="26">
        <f t="shared" si="1"/>
        <v>84</v>
      </c>
      <c r="AO23" s="19">
        <f t="shared" si="2"/>
        <v>0</v>
      </c>
      <c r="AP23" s="26">
        <f t="shared" si="3"/>
        <v>0</v>
      </c>
      <c r="AQ23" s="26">
        <f t="shared" si="4"/>
        <v>0</v>
      </c>
      <c r="AR23" s="13">
        <f t="shared" si="5"/>
        <v>0</v>
      </c>
    </row>
    <row r="24" spans="1:44" ht="15">
      <c r="A24" s="33" t="s">
        <v>473</v>
      </c>
      <c r="B24" s="33" t="s">
        <v>17</v>
      </c>
      <c r="C24" s="24"/>
      <c r="E24" s="26"/>
      <c r="G24" s="26"/>
      <c r="I24" s="26"/>
      <c r="K24" s="26"/>
      <c r="M24" s="26"/>
      <c r="O24" s="26"/>
      <c r="Q24" s="26"/>
      <c r="S24" s="26"/>
      <c r="U24" s="26"/>
      <c r="W24" s="27"/>
      <c r="Y24" s="27">
        <v>51</v>
      </c>
      <c r="AA24" s="27"/>
      <c r="AC24" s="27"/>
      <c r="AE24" s="27"/>
      <c r="AG24" s="27"/>
      <c r="AI24" s="27"/>
      <c r="AK24" s="27"/>
      <c r="AM24" s="26">
        <f t="shared" si="0"/>
        <v>0</v>
      </c>
      <c r="AN24" s="26">
        <f t="shared" si="1"/>
        <v>0</v>
      </c>
      <c r="AO24" s="6">
        <f t="shared" si="2"/>
        <v>0</v>
      </c>
      <c r="AP24" s="26">
        <f t="shared" si="3"/>
        <v>0</v>
      </c>
      <c r="AQ24" s="26">
        <f t="shared" si="4"/>
        <v>0</v>
      </c>
      <c r="AR24" s="13">
        <f t="shared" si="5"/>
        <v>0</v>
      </c>
    </row>
    <row r="25" spans="1:44" ht="15">
      <c r="A25" s="23" t="s">
        <v>549</v>
      </c>
      <c r="B25" s="23" t="s">
        <v>10</v>
      </c>
      <c r="C25" s="24"/>
      <c r="E25" s="26"/>
      <c r="G25" s="26"/>
      <c r="I25" s="26"/>
      <c r="K25" s="26"/>
      <c r="M25" s="26"/>
      <c r="O25" s="26"/>
      <c r="Q25" s="26"/>
      <c r="S25" s="26"/>
      <c r="U25" s="26"/>
      <c r="W25" s="26"/>
      <c r="Y25" s="26"/>
      <c r="AG25" s="27">
        <v>44</v>
      </c>
      <c r="AI25" s="27">
        <v>33</v>
      </c>
      <c r="AK25" s="27"/>
      <c r="AM25" s="26">
        <f t="shared" si="0"/>
        <v>0</v>
      </c>
      <c r="AN25" s="26">
        <f t="shared" si="1"/>
        <v>0</v>
      </c>
      <c r="AO25" s="6">
        <f t="shared" si="2"/>
        <v>0</v>
      </c>
      <c r="AP25" s="26">
        <f t="shared" si="3"/>
        <v>0</v>
      </c>
      <c r="AQ25" s="26">
        <f t="shared" si="4"/>
        <v>0</v>
      </c>
      <c r="AR25" s="13">
        <f t="shared" si="5"/>
        <v>0</v>
      </c>
    </row>
    <row r="26" spans="1:44" ht="15">
      <c r="A26" s="23" t="s">
        <v>551</v>
      </c>
      <c r="B26" s="23" t="s">
        <v>548</v>
      </c>
      <c r="C26" s="24"/>
      <c r="E26" s="26"/>
      <c r="G26" s="26"/>
      <c r="I26" s="26"/>
      <c r="K26" s="26"/>
      <c r="M26" s="26"/>
      <c r="O26" s="26"/>
      <c r="Q26" s="26"/>
      <c r="S26" s="26"/>
      <c r="U26" s="26"/>
      <c r="W26" s="26"/>
      <c r="Y26" s="26"/>
      <c r="AG26" s="27">
        <v>49</v>
      </c>
      <c r="AI26" s="27" t="s">
        <v>333</v>
      </c>
      <c r="AK26" s="27"/>
      <c r="AM26" s="26">
        <f t="shared" si="0"/>
        <v>0</v>
      </c>
      <c r="AN26" s="26">
        <f t="shared" si="1"/>
        <v>0</v>
      </c>
      <c r="AO26" s="6">
        <f t="shared" si="2"/>
        <v>0</v>
      </c>
      <c r="AP26" s="26">
        <f t="shared" si="3"/>
        <v>0</v>
      </c>
      <c r="AQ26" s="26">
        <f t="shared" si="4"/>
        <v>0</v>
      </c>
      <c r="AR26" s="13">
        <f t="shared" si="5"/>
        <v>0</v>
      </c>
    </row>
    <row r="27" spans="1:44" ht="15">
      <c r="A27" s="33" t="s">
        <v>380</v>
      </c>
      <c r="B27" s="33" t="s">
        <v>11</v>
      </c>
      <c r="C27" s="24"/>
      <c r="E27" s="26"/>
      <c r="G27" s="26"/>
      <c r="I27" s="26"/>
      <c r="K27" s="28">
        <v>25</v>
      </c>
      <c r="L27" s="5">
        <v>6</v>
      </c>
      <c r="M27" s="28">
        <v>25</v>
      </c>
      <c r="N27" s="5">
        <v>6</v>
      </c>
      <c r="O27" s="26">
        <v>20</v>
      </c>
      <c r="P27" s="5">
        <v>11</v>
      </c>
      <c r="Q27" s="27">
        <v>58</v>
      </c>
      <c r="S27" s="27">
        <v>40</v>
      </c>
      <c r="U27" s="27">
        <v>34</v>
      </c>
      <c r="W27" s="27"/>
      <c r="Y27" s="27"/>
      <c r="AA27" s="27"/>
      <c r="AC27" s="27"/>
      <c r="AE27" s="27"/>
      <c r="AG27" s="27">
        <v>34</v>
      </c>
      <c r="AI27" s="27">
        <v>31</v>
      </c>
      <c r="AK27" s="27"/>
      <c r="AM27" s="26">
        <f t="shared" si="0"/>
        <v>23</v>
      </c>
      <c r="AN27" s="26">
        <f t="shared" si="1"/>
        <v>0</v>
      </c>
      <c r="AO27" s="6">
        <f t="shared" si="2"/>
        <v>0</v>
      </c>
      <c r="AP27" s="26">
        <f t="shared" si="3"/>
        <v>11</v>
      </c>
      <c r="AQ27" s="26">
        <f t="shared" si="4"/>
        <v>12</v>
      </c>
      <c r="AR27" s="13">
        <f t="shared" si="5"/>
        <v>0</v>
      </c>
    </row>
    <row r="28" spans="1:44" ht="15">
      <c r="A28" s="33" t="s">
        <v>337</v>
      </c>
      <c r="B28" s="22" t="s">
        <v>10</v>
      </c>
      <c r="C28" s="24"/>
      <c r="E28" s="26"/>
      <c r="G28" s="26"/>
      <c r="I28" s="31" t="s">
        <v>7</v>
      </c>
      <c r="K28" s="31"/>
      <c r="M28" s="31"/>
      <c r="O28" s="31"/>
      <c r="Q28" s="31"/>
      <c r="S28" s="31"/>
      <c r="U28" s="31"/>
      <c r="W28" s="31" t="s">
        <v>7</v>
      </c>
      <c r="Y28" s="31"/>
      <c r="AA28" s="26">
        <v>25</v>
      </c>
      <c r="AB28" s="25">
        <v>6</v>
      </c>
      <c r="AE28" s="27" t="s">
        <v>7</v>
      </c>
      <c r="AG28" s="27"/>
      <c r="AI28" s="27"/>
      <c r="AK28" s="27" t="s">
        <v>7</v>
      </c>
      <c r="AM28" s="26">
        <f t="shared" si="0"/>
        <v>6</v>
      </c>
      <c r="AN28" s="26">
        <f t="shared" si="1"/>
        <v>6</v>
      </c>
      <c r="AO28" s="6">
        <f t="shared" si="2"/>
        <v>0</v>
      </c>
      <c r="AP28" s="26">
        <f t="shared" si="3"/>
        <v>0</v>
      </c>
      <c r="AQ28" s="26">
        <f t="shared" si="4"/>
        <v>0</v>
      </c>
      <c r="AR28" s="13">
        <f t="shared" si="5"/>
        <v>0</v>
      </c>
    </row>
    <row r="29" spans="1:44" ht="15">
      <c r="A29" s="23" t="s">
        <v>77</v>
      </c>
      <c r="B29" s="22" t="s">
        <v>10</v>
      </c>
      <c r="C29" s="31">
        <v>45</v>
      </c>
      <c r="E29" s="26"/>
      <c r="G29" s="27"/>
      <c r="I29" s="27"/>
      <c r="K29" s="31">
        <v>50</v>
      </c>
      <c r="M29" s="31">
        <v>39</v>
      </c>
      <c r="O29" s="31" t="s">
        <v>333</v>
      </c>
      <c r="Q29" s="27">
        <v>35</v>
      </c>
      <c r="S29" s="27">
        <v>44</v>
      </c>
      <c r="U29" s="26">
        <v>23</v>
      </c>
      <c r="V29" s="15">
        <v>8</v>
      </c>
      <c r="W29" s="27"/>
      <c r="Y29" s="27" t="s">
        <v>7</v>
      </c>
      <c r="AA29" s="27"/>
      <c r="AC29" s="27"/>
      <c r="AE29" s="27"/>
      <c r="AG29" s="26">
        <v>21</v>
      </c>
      <c r="AH29" s="25">
        <v>10</v>
      </c>
      <c r="AI29" s="26">
        <v>22</v>
      </c>
      <c r="AJ29" s="25">
        <v>9</v>
      </c>
      <c r="AM29" s="26">
        <f t="shared" si="0"/>
        <v>27</v>
      </c>
      <c r="AN29" s="26">
        <f t="shared" si="1"/>
        <v>0</v>
      </c>
      <c r="AO29" s="6">
        <f t="shared" si="2"/>
        <v>0</v>
      </c>
      <c r="AP29" s="26">
        <f t="shared" si="3"/>
        <v>9</v>
      </c>
      <c r="AQ29" s="26">
        <f t="shared" si="4"/>
        <v>10</v>
      </c>
      <c r="AR29" s="13">
        <f t="shared" si="5"/>
        <v>8</v>
      </c>
    </row>
    <row r="30" spans="1:44" ht="15">
      <c r="A30" s="23" t="s">
        <v>48</v>
      </c>
      <c r="B30" s="22" t="s">
        <v>10</v>
      </c>
      <c r="C30" s="31">
        <v>32</v>
      </c>
      <c r="E30" s="31">
        <v>37</v>
      </c>
      <c r="G30" s="26">
        <v>24</v>
      </c>
      <c r="H30" s="5">
        <v>7</v>
      </c>
      <c r="I30" s="26">
        <v>26</v>
      </c>
      <c r="J30" s="5">
        <v>5</v>
      </c>
      <c r="K30" s="26"/>
      <c r="M30" s="26"/>
      <c r="O30" s="26"/>
      <c r="Q30" s="27">
        <v>38</v>
      </c>
      <c r="S30" s="27"/>
      <c r="U30" s="27"/>
      <c r="W30" s="26">
        <v>17</v>
      </c>
      <c r="X30" s="20">
        <v>14</v>
      </c>
      <c r="Y30" s="26">
        <v>25</v>
      </c>
      <c r="Z30" s="18">
        <v>6</v>
      </c>
      <c r="AA30" s="27" t="s">
        <v>7</v>
      </c>
      <c r="AC30" s="27"/>
      <c r="AE30" s="27" t="s">
        <v>7</v>
      </c>
      <c r="AG30" s="27"/>
      <c r="AI30" s="27"/>
      <c r="AK30" s="26">
        <v>21</v>
      </c>
      <c r="AL30" s="25">
        <v>10</v>
      </c>
      <c r="AM30" s="26">
        <f t="shared" si="0"/>
        <v>42</v>
      </c>
      <c r="AN30" s="26">
        <f t="shared" si="1"/>
        <v>29</v>
      </c>
      <c r="AO30" s="6">
        <f t="shared" si="2"/>
        <v>13</v>
      </c>
      <c r="AP30" s="26">
        <f t="shared" si="3"/>
        <v>0</v>
      </c>
      <c r="AQ30" s="26">
        <f t="shared" si="4"/>
        <v>0</v>
      </c>
      <c r="AR30" s="13">
        <f t="shared" si="5"/>
        <v>0</v>
      </c>
    </row>
    <row r="31" spans="1:44" ht="15">
      <c r="A31" s="22" t="s">
        <v>140</v>
      </c>
      <c r="B31" s="22" t="s">
        <v>5</v>
      </c>
      <c r="C31" s="24"/>
      <c r="E31" s="28">
        <v>26</v>
      </c>
      <c r="F31" s="5">
        <v>5</v>
      </c>
      <c r="G31" s="26"/>
      <c r="I31" s="26">
        <v>21</v>
      </c>
      <c r="J31" s="5">
        <v>10</v>
      </c>
      <c r="K31" s="26"/>
      <c r="M31" s="26"/>
      <c r="O31" s="26"/>
      <c r="Q31" s="26"/>
      <c r="S31" s="26"/>
      <c r="U31" s="26"/>
      <c r="W31" s="31" t="s">
        <v>7</v>
      </c>
      <c r="Y31" s="26"/>
      <c r="AK31" s="27" t="s">
        <v>7</v>
      </c>
      <c r="AM31" s="26">
        <f t="shared" si="0"/>
        <v>15</v>
      </c>
      <c r="AN31" s="26">
        <f t="shared" si="1"/>
        <v>15</v>
      </c>
      <c r="AO31" s="6">
        <f t="shared" si="2"/>
        <v>0</v>
      </c>
      <c r="AP31" s="26">
        <f t="shared" si="3"/>
        <v>0</v>
      </c>
      <c r="AQ31" s="26">
        <f t="shared" si="4"/>
        <v>0</v>
      </c>
      <c r="AR31" s="13">
        <f t="shared" si="5"/>
        <v>0</v>
      </c>
    </row>
    <row r="32" spans="1:44" ht="15">
      <c r="A32" s="23" t="s">
        <v>128</v>
      </c>
      <c r="B32" s="22" t="s">
        <v>1</v>
      </c>
      <c r="C32" s="24"/>
      <c r="E32" s="31">
        <v>50</v>
      </c>
      <c r="G32" s="26"/>
      <c r="I32" s="31" t="s">
        <v>7</v>
      </c>
      <c r="K32" s="31"/>
      <c r="M32" s="31"/>
      <c r="O32" s="31"/>
      <c r="Q32" s="31"/>
      <c r="S32" s="31"/>
      <c r="U32" s="31"/>
      <c r="W32" s="31" t="s">
        <v>7</v>
      </c>
      <c r="Y32" s="31"/>
      <c r="AA32" s="31"/>
      <c r="AC32" s="31"/>
      <c r="AE32" s="31"/>
      <c r="AG32" s="31"/>
      <c r="AI32" s="31"/>
      <c r="AK32" s="31"/>
      <c r="AM32" s="26">
        <f t="shared" si="0"/>
        <v>0</v>
      </c>
      <c r="AN32" s="26">
        <f t="shared" si="1"/>
        <v>0</v>
      </c>
      <c r="AO32" s="6">
        <f t="shared" si="2"/>
        <v>0</v>
      </c>
      <c r="AP32" s="26">
        <f t="shared" si="3"/>
        <v>0</v>
      </c>
      <c r="AQ32" s="26">
        <f t="shared" si="4"/>
        <v>0</v>
      </c>
      <c r="AR32" s="13">
        <f t="shared" si="5"/>
        <v>0</v>
      </c>
    </row>
    <row r="33" spans="1:44" ht="15">
      <c r="A33" s="23" t="s">
        <v>150</v>
      </c>
      <c r="B33" s="22" t="s">
        <v>5</v>
      </c>
      <c r="C33" s="24"/>
      <c r="E33" s="31">
        <v>41</v>
      </c>
      <c r="G33" s="26"/>
      <c r="I33" s="26"/>
      <c r="K33" s="26"/>
      <c r="M33" s="26"/>
      <c r="O33" s="26"/>
      <c r="Q33" s="26"/>
      <c r="S33" s="26"/>
      <c r="U33" s="26"/>
      <c r="W33" s="26"/>
      <c r="Y33" s="26"/>
      <c r="AA33" s="27" t="s">
        <v>7</v>
      </c>
      <c r="AC33" s="27"/>
      <c r="AE33" s="27"/>
      <c r="AG33" s="27"/>
      <c r="AI33" s="27"/>
      <c r="AK33" s="27"/>
      <c r="AM33" s="26">
        <f t="shared" si="0"/>
        <v>0</v>
      </c>
      <c r="AN33" s="26">
        <f t="shared" si="1"/>
        <v>0</v>
      </c>
      <c r="AO33" s="6">
        <f t="shared" si="2"/>
        <v>0</v>
      </c>
      <c r="AP33" s="26">
        <f t="shared" si="3"/>
        <v>0</v>
      </c>
      <c r="AQ33" s="26">
        <f t="shared" si="4"/>
        <v>0</v>
      </c>
      <c r="AR33" s="13">
        <f t="shared" si="5"/>
        <v>0</v>
      </c>
    </row>
    <row r="34" spans="1:44" ht="15">
      <c r="A34" s="23" t="s">
        <v>69</v>
      </c>
      <c r="B34" s="22" t="s">
        <v>8</v>
      </c>
      <c r="C34" s="31">
        <v>31</v>
      </c>
      <c r="E34" s="24"/>
      <c r="G34" s="31" t="s">
        <v>7</v>
      </c>
      <c r="I34" s="26"/>
      <c r="K34" s="28">
        <v>24</v>
      </c>
      <c r="L34" s="5">
        <v>7</v>
      </c>
      <c r="M34" s="28">
        <v>18</v>
      </c>
      <c r="N34" s="5">
        <v>13</v>
      </c>
      <c r="O34" s="26">
        <v>10</v>
      </c>
      <c r="P34" s="5">
        <v>26</v>
      </c>
      <c r="Q34" s="27">
        <v>51</v>
      </c>
      <c r="S34" s="27" t="s">
        <v>333</v>
      </c>
      <c r="U34" s="27"/>
      <c r="W34" s="27"/>
      <c r="X34" s="25"/>
      <c r="Y34" s="27"/>
      <c r="AA34" s="27"/>
      <c r="AC34" s="27"/>
      <c r="AE34" s="27"/>
      <c r="AG34" s="27" t="s">
        <v>331</v>
      </c>
      <c r="AI34" s="26">
        <v>24</v>
      </c>
      <c r="AJ34" s="25">
        <v>7</v>
      </c>
      <c r="AM34" s="26">
        <f aca="true" t="shared" si="6" ref="AM34:AM65">+D34+F34+H34+J34+L34+N34+P34+R34+T34+V34+Z34+X34+AB34+AD34+AF34+AH34+AJ34+AL34</f>
        <v>53</v>
      </c>
      <c r="AN34" s="26">
        <f aca="true" t="shared" si="7" ref="AN34:AN65">+F34+J34+X34+AB34+AF34+AL34</f>
        <v>0</v>
      </c>
      <c r="AO34" s="6">
        <f aca="true" t="shared" si="8" ref="AO34:AO65">+D34+H34+R34+Z34</f>
        <v>0</v>
      </c>
      <c r="AP34" s="26">
        <f aca="true" t="shared" si="9" ref="AP34:AP65">+P34+AJ34</f>
        <v>33</v>
      </c>
      <c r="AQ34" s="26">
        <f aca="true" t="shared" si="10" ref="AQ34:AQ65">+L34+N34+T34+AH34</f>
        <v>20</v>
      </c>
      <c r="AR34" s="13">
        <f aca="true" t="shared" si="11" ref="AR34:AR65">+V34</f>
        <v>0</v>
      </c>
    </row>
    <row r="35" spans="1:44" ht="15">
      <c r="A35" s="23" t="s">
        <v>59</v>
      </c>
      <c r="B35" s="22" t="s">
        <v>14</v>
      </c>
      <c r="C35" s="31">
        <v>48</v>
      </c>
      <c r="E35" s="26"/>
      <c r="G35" s="31">
        <v>32</v>
      </c>
      <c r="I35" s="27"/>
      <c r="K35" s="27"/>
      <c r="M35" s="27"/>
      <c r="O35" s="27"/>
      <c r="Q35" s="26">
        <v>22</v>
      </c>
      <c r="R35" s="5">
        <v>9</v>
      </c>
      <c r="S35" s="26"/>
      <c r="U35" s="26"/>
      <c r="W35" s="27"/>
      <c r="X35" s="25"/>
      <c r="Y35" s="27">
        <v>46</v>
      </c>
      <c r="AA35" s="27">
        <v>50</v>
      </c>
      <c r="AC35" s="27"/>
      <c r="AE35" s="27"/>
      <c r="AG35" s="27"/>
      <c r="AI35" s="27"/>
      <c r="AK35" s="27"/>
      <c r="AM35" s="26">
        <f t="shared" si="6"/>
        <v>9</v>
      </c>
      <c r="AN35" s="26">
        <f t="shared" si="7"/>
        <v>0</v>
      </c>
      <c r="AO35" s="6">
        <f t="shared" si="8"/>
        <v>9</v>
      </c>
      <c r="AP35" s="26">
        <f t="shared" si="9"/>
        <v>0</v>
      </c>
      <c r="AQ35" s="26">
        <f t="shared" si="10"/>
        <v>0</v>
      </c>
      <c r="AR35" s="13">
        <f t="shared" si="11"/>
        <v>0</v>
      </c>
    </row>
    <row r="36" spans="1:44" ht="15">
      <c r="A36" s="23" t="s">
        <v>142</v>
      </c>
      <c r="B36" s="22" t="s">
        <v>11</v>
      </c>
      <c r="C36" s="24"/>
      <c r="E36" s="31">
        <v>53</v>
      </c>
      <c r="G36" s="26"/>
      <c r="I36" s="31">
        <v>37</v>
      </c>
      <c r="K36" s="31"/>
      <c r="M36" s="31"/>
      <c r="O36" s="31"/>
      <c r="Q36" s="31"/>
      <c r="S36" s="31"/>
      <c r="U36" s="31"/>
      <c r="W36" s="31">
        <v>38</v>
      </c>
      <c r="X36" s="25"/>
      <c r="Y36" s="31"/>
      <c r="AA36" s="27">
        <v>43</v>
      </c>
      <c r="AC36" s="27"/>
      <c r="AE36" s="27">
        <v>33</v>
      </c>
      <c r="AG36" s="27"/>
      <c r="AI36" s="27"/>
      <c r="AK36" s="27" t="s">
        <v>7</v>
      </c>
      <c r="AM36" s="26">
        <f t="shared" si="6"/>
        <v>0</v>
      </c>
      <c r="AN36" s="26">
        <f t="shared" si="7"/>
        <v>0</v>
      </c>
      <c r="AO36" s="6">
        <f t="shared" si="8"/>
        <v>0</v>
      </c>
      <c r="AP36" s="26">
        <f t="shared" si="9"/>
        <v>0</v>
      </c>
      <c r="AQ36" s="26">
        <f t="shared" si="10"/>
        <v>0</v>
      </c>
      <c r="AR36" s="13">
        <f t="shared" si="11"/>
        <v>0</v>
      </c>
    </row>
    <row r="37" spans="1:44" ht="15">
      <c r="A37" s="22" t="s">
        <v>123</v>
      </c>
      <c r="B37" s="22" t="s">
        <v>13</v>
      </c>
      <c r="C37" s="26"/>
      <c r="E37" s="28" t="s">
        <v>19</v>
      </c>
      <c r="G37" s="26"/>
      <c r="I37" s="26">
        <v>20</v>
      </c>
      <c r="J37" s="5">
        <v>11</v>
      </c>
      <c r="K37" s="26"/>
      <c r="M37" s="26"/>
      <c r="O37" s="26"/>
      <c r="Q37" s="26"/>
      <c r="S37" s="26"/>
      <c r="U37" s="27">
        <v>35</v>
      </c>
      <c r="W37" s="26">
        <v>11</v>
      </c>
      <c r="X37" s="25">
        <v>24</v>
      </c>
      <c r="Y37" s="27"/>
      <c r="AA37" s="26">
        <v>12</v>
      </c>
      <c r="AB37" s="25">
        <v>22</v>
      </c>
      <c r="AE37" s="26">
        <v>16</v>
      </c>
      <c r="AF37" s="25">
        <v>15</v>
      </c>
      <c r="AK37" s="26">
        <v>13</v>
      </c>
      <c r="AL37" s="25">
        <v>20</v>
      </c>
      <c r="AM37" s="26">
        <f t="shared" si="6"/>
        <v>92</v>
      </c>
      <c r="AN37" s="26">
        <f t="shared" si="7"/>
        <v>92</v>
      </c>
      <c r="AO37" s="6">
        <f t="shared" si="8"/>
        <v>0</v>
      </c>
      <c r="AP37" s="26">
        <f t="shared" si="9"/>
        <v>0</v>
      </c>
      <c r="AQ37" s="26">
        <f t="shared" si="10"/>
        <v>0</v>
      </c>
      <c r="AR37" s="13">
        <f t="shared" si="11"/>
        <v>0</v>
      </c>
    </row>
    <row r="38" spans="1:44" ht="15">
      <c r="A38" s="23" t="s">
        <v>54</v>
      </c>
      <c r="B38" s="22" t="s">
        <v>13</v>
      </c>
      <c r="C38" s="28">
        <v>14</v>
      </c>
      <c r="D38" s="5">
        <v>18</v>
      </c>
      <c r="E38" s="28">
        <v>22</v>
      </c>
      <c r="F38" s="5">
        <v>9</v>
      </c>
      <c r="G38" s="26">
        <v>17</v>
      </c>
      <c r="H38" s="5">
        <v>14</v>
      </c>
      <c r="I38" s="31">
        <v>39</v>
      </c>
      <c r="K38" s="31"/>
      <c r="M38" s="31"/>
      <c r="O38" s="31"/>
      <c r="Q38" s="26">
        <v>21</v>
      </c>
      <c r="R38" s="5">
        <v>10</v>
      </c>
      <c r="S38" s="26"/>
      <c r="U38" s="26"/>
      <c r="W38" s="31">
        <v>31</v>
      </c>
      <c r="X38" s="25"/>
      <c r="Y38" s="26">
        <v>27</v>
      </c>
      <c r="Z38" s="18">
        <v>4</v>
      </c>
      <c r="AA38" s="27">
        <v>37</v>
      </c>
      <c r="AC38" s="27"/>
      <c r="AE38" s="27"/>
      <c r="AG38" s="27"/>
      <c r="AI38" s="27"/>
      <c r="AK38" s="27"/>
      <c r="AM38" s="26">
        <f t="shared" si="6"/>
        <v>55</v>
      </c>
      <c r="AN38" s="26">
        <f t="shared" si="7"/>
        <v>9</v>
      </c>
      <c r="AO38" s="6">
        <f t="shared" si="8"/>
        <v>46</v>
      </c>
      <c r="AP38" s="26">
        <f t="shared" si="9"/>
        <v>0</v>
      </c>
      <c r="AQ38" s="26">
        <f t="shared" si="10"/>
        <v>0</v>
      </c>
      <c r="AR38" s="13">
        <f t="shared" si="11"/>
        <v>0</v>
      </c>
    </row>
    <row r="39" spans="1:44" ht="15">
      <c r="A39" s="30" t="s">
        <v>144</v>
      </c>
      <c r="B39" s="22" t="s">
        <v>3</v>
      </c>
      <c r="C39" s="24"/>
      <c r="E39" s="31">
        <v>38</v>
      </c>
      <c r="G39" s="26"/>
      <c r="I39" s="26"/>
      <c r="K39" s="26"/>
      <c r="M39" s="26"/>
      <c r="O39" s="26"/>
      <c r="Q39" s="26"/>
      <c r="S39" s="26"/>
      <c r="U39" s="26"/>
      <c r="W39" s="26"/>
      <c r="X39" s="25"/>
      <c r="Y39" s="26"/>
      <c r="AK39" s="26">
        <v>24</v>
      </c>
      <c r="AL39" s="25">
        <v>7</v>
      </c>
      <c r="AM39" s="26">
        <f t="shared" si="6"/>
        <v>7</v>
      </c>
      <c r="AN39" s="26">
        <f t="shared" si="7"/>
        <v>7</v>
      </c>
      <c r="AO39" s="6">
        <f t="shared" si="8"/>
        <v>0</v>
      </c>
      <c r="AP39" s="26">
        <f t="shared" si="9"/>
        <v>0</v>
      </c>
      <c r="AQ39" s="26">
        <f t="shared" si="10"/>
        <v>0</v>
      </c>
      <c r="AR39" s="13">
        <f t="shared" si="11"/>
        <v>0</v>
      </c>
    </row>
    <row r="40" spans="1:44" ht="15">
      <c r="A40" s="33" t="s">
        <v>389</v>
      </c>
      <c r="B40" s="33" t="s">
        <v>10</v>
      </c>
      <c r="C40" s="24"/>
      <c r="E40" s="26"/>
      <c r="G40" s="26"/>
      <c r="I40" s="26"/>
      <c r="K40" s="28">
        <v>12</v>
      </c>
      <c r="L40" s="5">
        <v>22</v>
      </c>
      <c r="M40" s="28">
        <v>12</v>
      </c>
      <c r="N40" s="5">
        <v>22</v>
      </c>
      <c r="O40" s="31" t="s">
        <v>333</v>
      </c>
      <c r="Q40" s="31"/>
      <c r="S40" s="27" t="s">
        <v>333</v>
      </c>
      <c r="U40" s="27"/>
      <c r="W40" s="27"/>
      <c r="X40" s="25"/>
      <c r="Y40" s="27"/>
      <c r="AA40" s="27"/>
      <c r="AC40" s="27"/>
      <c r="AE40" s="27"/>
      <c r="AG40" s="26">
        <v>9</v>
      </c>
      <c r="AH40" s="25">
        <v>29</v>
      </c>
      <c r="AI40" s="26">
        <v>7</v>
      </c>
      <c r="AJ40" s="25">
        <v>36</v>
      </c>
      <c r="AM40" s="26">
        <f t="shared" si="6"/>
        <v>109</v>
      </c>
      <c r="AN40" s="26">
        <f t="shared" si="7"/>
        <v>0</v>
      </c>
      <c r="AO40" s="6">
        <f t="shared" si="8"/>
        <v>0</v>
      </c>
      <c r="AP40" s="26">
        <f t="shared" si="9"/>
        <v>36</v>
      </c>
      <c r="AQ40" s="26">
        <f t="shared" si="10"/>
        <v>73</v>
      </c>
      <c r="AR40" s="13">
        <f t="shared" si="11"/>
        <v>0</v>
      </c>
    </row>
    <row r="41" spans="1:44" ht="15">
      <c r="A41" s="32" t="s">
        <v>478</v>
      </c>
      <c r="B41" s="33" t="s">
        <v>10</v>
      </c>
      <c r="C41" s="24"/>
      <c r="E41" s="26"/>
      <c r="G41" s="26"/>
      <c r="I41" s="26"/>
      <c r="K41" s="26"/>
      <c r="M41" s="26"/>
      <c r="O41" s="26"/>
      <c r="Q41" s="26"/>
      <c r="S41" s="26"/>
      <c r="U41" s="26"/>
      <c r="W41" s="26">
        <v>28</v>
      </c>
      <c r="X41" s="25">
        <v>3</v>
      </c>
      <c r="Y41" s="26"/>
      <c r="AA41" s="26">
        <v>26</v>
      </c>
      <c r="AB41" s="25">
        <v>5</v>
      </c>
      <c r="AE41" s="26">
        <v>26</v>
      </c>
      <c r="AK41" s="27" t="s">
        <v>7</v>
      </c>
      <c r="AM41" s="26">
        <f t="shared" si="6"/>
        <v>8</v>
      </c>
      <c r="AN41" s="26">
        <f t="shared" si="7"/>
        <v>8</v>
      </c>
      <c r="AO41" s="6">
        <f t="shared" si="8"/>
        <v>0</v>
      </c>
      <c r="AP41" s="26">
        <f t="shared" si="9"/>
        <v>0</v>
      </c>
      <c r="AQ41" s="26">
        <f t="shared" si="10"/>
        <v>0</v>
      </c>
      <c r="AR41" s="13">
        <f t="shared" si="11"/>
        <v>0</v>
      </c>
    </row>
    <row r="42" spans="1:44" ht="15">
      <c r="A42" s="30" t="s">
        <v>76</v>
      </c>
      <c r="B42" s="22" t="s">
        <v>15</v>
      </c>
      <c r="C42" s="31">
        <v>54</v>
      </c>
      <c r="E42" s="26"/>
      <c r="G42" s="26"/>
      <c r="I42" s="26"/>
      <c r="K42" s="26"/>
      <c r="M42" s="26"/>
      <c r="O42" s="26"/>
      <c r="Q42" s="26"/>
      <c r="S42" s="26"/>
      <c r="U42" s="26"/>
      <c r="W42" s="26"/>
      <c r="X42" s="25"/>
      <c r="Y42" s="26"/>
      <c r="AM42" s="26">
        <f t="shared" si="6"/>
        <v>0</v>
      </c>
      <c r="AN42" s="26">
        <f t="shared" si="7"/>
        <v>0</v>
      </c>
      <c r="AO42" s="6">
        <f t="shared" si="8"/>
        <v>0</v>
      </c>
      <c r="AP42" s="26">
        <f t="shared" si="9"/>
        <v>0</v>
      </c>
      <c r="AQ42" s="26">
        <f t="shared" si="10"/>
        <v>0</v>
      </c>
      <c r="AR42" s="13">
        <f t="shared" si="11"/>
        <v>0</v>
      </c>
    </row>
    <row r="43" spans="1:44" ht="15">
      <c r="A43" s="22" t="s">
        <v>129</v>
      </c>
      <c r="B43" s="22" t="s">
        <v>8</v>
      </c>
      <c r="C43" s="24"/>
      <c r="E43" s="28">
        <v>18</v>
      </c>
      <c r="F43" s="5">
        <v>13</v>
      </c>
      <c r="G43" s="26"/>
      <c r="I43" s="26">
        <v>21</v>
      </c>
      <c r="J43" s="5">
        <v>10</v>
      </c>
      <c r="K43" s="26"/>
      <c r="M43" s="26"/>
      <c r="O43" s="31">
        <v>39</v>
      </c>
      <c r="Q43" s="27">
        <v>47</v>
      </c>
      <c r="S43" s="27">
        <v>31</v>
      </c>
      <c r="U43" s="26">
        <v>14</v>
      </c>
      <c r="V43" s="15">
        <v>18</v>
      </c>
      <c r="W43" s="26">
        <v>29</v>
      </c>
      <c r="X43" s="25">
        <v>2</v>
      </c>
      <c r="Y43" s="27">
        <v>43</v>
      </c>
      <c r="AA43" s="27">
        <v>34</v>
      </c>
      <c r="AC43" s="27"/>
      <c r="AE43" s="26">
        <v>14</v>
      </c>
      <c r="AF43" s="25">
        <v>18</v>
      </c>
      <c r="AK43" s="26">
        <v>16</v>
      </c>
      <c r="AL43" s="25">
        <v>15</v>
      </c>
      <c r="AM43" s="26">
        <f t="shared" si="6"/>
        <v>76</v>
      </c>
      <c r="AN43" s="26">
        <f t="shared" si="7"/>
        <v>58</v>
      </c>
      <c r="AO43" s="26">
        <f t="shared" si="8"/>
        <v>0</v>
      </c>
      <c r="AP43" s="26">
        <f t="shared" si="9"/>
        <v>0</v>
      </c>
      <c r="AQ43" s="26">
        <f t="shared" si="10"/>
        <v>0</v>
      </c>
      <c r="AR43" s="29">
        <f t="shared" si="11"/>
        <v>18</v>
      </c>
    </row>
    <row r="44" spans="1:44" ht="15">
      <c r="A44" s="23" t="s">
        <v>74</v>
      </c>
      <c r="B44" s="22" t="s">
        <v>5</v>
      </c>
      <c r="C44" s="31">
        <v>50</v>
      </c>
      <c r="E44" s="26"/>
      <c r="G44" s="26"/>
      <c r="I44" s="26"/>
      <c r="K44" s="28">
        <v>5</v>
      </c>
      <c r="L44" s="5">
        <v>45</v>
      </c>
      <c r="M44" s="28">
        <v>9</v>
      </c>
      <c r="N44" s="5">
        <v>29</v>
      </c>
      <c r="O44" s="26">
        <v>4</v>
      </c>
      <c r="P44" s="5">
        <v>50</v>
      </c>
      <c r="Q44" s="26"/>
      <c r="S44" s="26">
        <v>7</v>
      </c>
      <c r="T44" s="15">
        <v>36</v>
      </c>
      <c r="U44" s="26">
        <v>4</v>
      </c>
      <c r="V44" s="15">
        <v>50</v>
      </c>
      <c r="W44" s="26"/>
      <c r="X44" s="25"/>
      <c r="Y44" s="26"/>
      <c r="AC44" s="26">
        <v>5</v>
      </c>
      <c r="AD44" s="25">
        <v>30</v>
      </c>
      <c r="AG44" s="26">
        <v>3</v>
      </c>
      <c r="AH44" s="25">
        <v>60</v>
      </c>
      <c r="AI44" s="27" t="s">
        <v>333</v>
      </c>
      <c r="AK44" s="27"/>
      <c r="AM44" s="26">
        <f t="shared" si="6"/>
        <v>300</v>
      </c>
      <c r="AN44" s="26">
        <f t="shared" si="7"/>
        <v>0</v>
      </c>
      <c r="AO44" s="6">
        <f t="shared" si="8"/>
        <v>0</v>
      </c>
      <c r="AP44" s="26">
        <f t="shared" si="9"/>
        <v>50</v>
      </c>
      <c r="AQ44" s="26">
        <f t="shared" si="10"/>
        <v>170</v>
      </c>
      <c r="AR44" s="13">
        <f t="shared" si="11"/>
        <v>50</v>
      </c>
    </row>
    <row r="45" spans="1:44" ht="15">
      <c r="A45" s="23" t="s">
        <v>80</v>
      </c>
      <c r="B45" s="22" t="s">
        <v>14</v>
      </c>
      <c r="C45" s="31">
        <v>56</v>
      </c>
      <c r="E45" s="28">
        <v>24</v>
      </c>
      <c r="F45" s="5">
        <v>7</v>
      </c>
      <c r="G45" s="31">
        <v>43</v>
      </c>
      <c r="I45" s="31">
        <v>44</v>
      </c>
      <c r="K45" s="28">
        <v>17</v>
      </c>
      <c r="L45" s="5">
        <v>14</v>
      </c>
      <c r="M45" s="31">
        <v>32</v>
      </c>
      <c r="O45" s="31" t="s">
        <v>333</v>
      </c>
      <c r="Q45" s="31"/>
      <c r="S45" s="26">
        <v>28</v>
      </c>
      <c r="T45" s="15">
        <v>3</v>
      </c>
      <c r="U45" s="26">
        <v>19</v>
      </c>
      <c r="V45" s="15">
        <v>12</v>
      </c>
      <c r="W45" s="26">
        <v>22</v>
      </c>
      <c r="X45" s="25">
        <v>9</v>
      </c>
      <c r="Y45" s="26"/>
      <c r="AE45" s="27">
        <v>31</v>
      </c>
      <c r="AG45" s="26">
        <v>25</v>
      </c>
      <c r="AH45" s="25">
        <v>6</v>
      </c>
      <c r="AI45" s="26">
        <v>28</v>
      </c>
      <c r="AJ45" s="25">
        <v>3</v>
      </c>
      <c r="AK45" s="27">
        <v>31</v>
      </c>
      <c r="AM45" s="26">
        <f t="shared" si="6"/>
        <v>54</v>
      </c>
      <c r="AN45" s="26">
        <f t="shared" si="7"/>
        <v>16</v>
      </c>
      <c r="AO45" s="6">
        <f t="shared" si="8"/>
        <v>0</v>
      </c>
      <c r="AP45" s="26">
        <f t="shared" si="9"/>
        <v>3</v>
      </c>
      <c r="AQ45" s="26">
        <f t="shared" si="10"/>
        <v>23</v>
      </c>
      <c r="AR45" s="13">
        <f t="shared" si="11"/>
        <v>12</v>
      </c>
    </row>
    <row r="46" spans="1:44" ht="15">
      <c r="A46" s="23" t="s">
        <v>66</v>
      </c>
      <c r="B46" s="22" t="s">
        <v>13</v>
      </c>
      <c r="C46" s="31">
        <v>36</v>
      </c>
      <c r="E46" s="26"/>
      <c r="G46" s="31" t="s">
        <v>7</v>
      </c>
      <c r="I46" s="26"/>
      <c r="K46" s="26"/>
      <c r="M46" s="26"/>
      <c r="O46" s="26"/>
      <c r="Q46" s="26"/>
      <c r="S46" s="26"/>
      <c r="U46" s="26"/>
      <c r="W46" s="26"/>
      <c r="X46" s="25"/>
      <c r="Y46" s="26"/>
      <c r="AM46" s="26">
        <f t="shared" si="6"/>
        <v>0</v>
      </c>
      <c r="AN46" s="26">
        <f t="shared" si="7"/>
        <v>0</v>
      </c>
      <c r="AO46" s="26">
        <f t="shared" si="8"/>
        <v>0</v>
      </c>
      <c r="AP46" s="26">
        <f t="shared" si="9"/>
        <v>0</v>
      </c>
      <c r="AQ46" s="26">
        <f t="shared" si="10"/>
        <v>0</v>
      </c>
      <c r="AR46" s="29">
        <f t="shared" si="11"/>
        <v>0</v>
      </c>
    </row>
    <row r="47" spans="1:44" ht="15">
      <c r="A47" s="23" t="s">
        <v>36</v>
      </c>
      <c r="B47" s="22" t="s">
        <v>5</v>
      </c>
      <c r="C47" s="28" t="s">
        <v>19</v>
      </c>
      <c r="E47" s="24"/>
      <c r="G47" s="26">
        <v>6</v>
      </c>
      <c r="H47" s="5">
        <v>40</v>
      </c>
      <c r="I47" s="26"/>
      <c r="K47" s="28">
        <v>10</v>
      </c>
      <c r="L47" s="5">
        <v>26</v>
      </c>
      <c r="M47" s="31" t="s">
        <v>333</v>
      </c>
      <c r="O47" s="26">
        <v>5</v>
      </c>
      <c r="P47" s="5">
        <v>45</v>
      </c>
      <c r="Q47" s="26">
        <v>9</v>
      </c>
      <c r="R47" s="5">
        <v>29</v>
      </c>
      <c r="S47" s="26">
        <v>14</v>
      </c>
      <c r="T47" s="15">
        <v>18</v>
      </c>
      <c r="U47" s="26">
        <v>24</v>
      </c>
      <c r="V47" s="15">
        <v>7</v>
      </c>
      <c r="W47" s="26"/>
      <c r="X47" s="25"/>
      <c r="Y47" s="26">
        <v>16</v>
      </c>
      <c r="Z47" s="18">
        <v>15</v>
      </c>
      <c r="AC47" s="26">
        <v>9</v>
      </c>
      <c r="AD47" s="25">
        <v>15</v>
      </c>
      <c r="AG47" s="26">
        <v>5</v>
      </c>
      <c r="AH47" s="25">
        <v>45</v>
      </c>
      <c r="AI47" s="27" t="s">
        <v>333</v>
      </c>
      <c r="AK47" s="27"/>
      <c r="AM47" s="26">
        <f t="shared" si="6"/>
        <v>240</v>
      </c>
      <c r="AN47" s="26">
        <f t="shared" si="7"/>
        <v>0</v>
      </c>
      <c r="AO47" s="6">
        <f t="shared" si="8"/>
        <v>84</v>
      </c>
      <c r="AP47" s="26">
        <f t="shared" si="9"/>
        <v>45</v>
      </c>
      <c r="AQ47" s="26">
        <f t="shared" si="10"/>
        <v>89</v>
      </c>
      <c r="AR47" s="13">
        <f t="shared" si="11"/>
        <v>7</v>
      </c>
    </row>
    <row r="48" spans="1:44" ht="15">
      <c r="A48" s="33" t="s">
        <v>363</v>
      </c>
      <c r="B48" s="33" t="s">
        <v>11</v>
      </c>
      <c r="C48" s="24"/>
      <c r="E48" s="26"/>
      <c r="G48" s="26"/>
      <c r="I48" s="26"/>
      <c r="K48" s="31">
        <v>47</v>
      </c>
      <c r="M48" s="31">
        <v>42</v>
      </c>
      <c r="O48" s="31">
        <v>34</v>
      </c>
      <c r="Q48" s="31"/>
      <c r="S48" s="31"/>
      <c r="U48" s="31"/>
      <c r="W48" s="31"/>
      <c r="Y48" s="31"/>
      <c r="AA48" s="31"/>
      <c r="AC48" s="31"/>
      <c r="AE48" s="31"/>
      <c r="AG48" s="31"/>
      <c r="AI48" s="31"/>
      <c r="AK48" s="31"/>
      <c r="AM48" s="26">
        <f t="shared" si="6"/>
        <v>0</v>
      </c>
      <c r="AN48" s="26">
        <f t="shared" si="7"/>
        <v>0</v>
      </c>
      <c r="AO48" s="6">
        <f t="shared" si="8"/>
        <v>0</v>
      </c>
      <c r="AP48" s="26">
        <f t="shared" si="9"/>
        <v>0</v>
      </c>
      <c r="AQ48" s="26">
        <f t="shared" si="10"/>
        <v>0</v>
      </c>
      <c r="AR48" s="13">
        <f t="shared" si="11"/>
        <v>0</v>
      </c>
    </row>
    <row r="49" spans="1:44" ht="15">
      <c r="A49" s="23" t="s">
        <v>67</v>
      </c>
      <c r="B49" s="22" t="s">
        <v>8</v>
      </c>
      <c r="C49" s="31">
        <v>41</v>
      </c>
      <c r="E49" s="26"/>
      <c r="G49" s="27"/>
      <c r="I49" s="27"/>
      <c r="K49" s="27"/>
      <c r="M49" s="27"/>
      <c r="O49" s="27"/>
      <c r="Q49" s="27">
        <v>50</v>
      </c>
      <c r="S49" s="27"/>
      <c r="U49" s="27"/>
      <c r="W49" s="27"/>
      <c r="Y49" s="27">
        <v>33</v>
      </c>
      <c r="AA49" s="27"/>
      <c r="AC49" s="27"/>
      <c r="AE49" s="27"/>
      <c r="AG49" s="27"/>
      <c r="AI49" s="27"/>
      <c r="AK49" s="27"/>
      <c r="AM49" s="26">
        <f t="shared" si="6"/>
        <v>0</v>
      </c>
      <c r="AN49" s="26">
        <f t="shared" si="7"/>
        <v>0</v>
      </c>
      <c r="AO49" s="6">
        <f t="shared" si="8"/>
        <v>0</v>
      </c>
      <c r="AP49" s="26">
        <f t="shared" si="9"/>
        <v>0</v>
      </c>
      <c r="AQ49" s="26">
        <f t="shared" si="10"/>
        <v>0</v>
      </c>
      <c r="AR49" s="13">
        <f t="shared" si="11"/>
        <v>0</v>
      </c>
    </row>
    <row r="50" spans="1:44" ht="15">
      <c r="A50" s="23" t="s">
        <v>57</v>
      </c>
      <c r="B50" s="22" t="s">
        <v>9</v>
      </c>
      <c r="C50" s="28">
        <v>13</v>
      </c>
      <c r="D50" s="5">
        <v>20</v>
      </c>
      <c r="E50" s="28">
        <v>16</v>
      </c>
      <c r="F50" s="5">
        <v>15</v>
      </c>
      <c r="G50" s="31">
        <v>33</v>
      </c>
      <c r="I50" s="26">
        <v>15</v>
      </c>
      <c r="J50" s="5">
        <v>16</v>
      </c>
      <c r="K50" s="26"/>
      <c r="M50" s="26"/>
      <c r="O50" s="26">
        <v>27</v>
      </c>
      <c r="P50" s="5">
        <v>4</v>
      </c>
      <c r="Q50" s="26">
        <v>5</v>
      </c>
      <c r="R50" s="5">
        <v>45</v>
      </c>
      <c r="S50" s="27">
        <v>46</v>
      </c>
      <c r="U50" s="26">
        <v>12</v>
      </c>
      <c r="V50" s="15">
        <v>22</v>
      </c>
      <c r="W50" s="31" t="s">
        <v>7</v>
      </c>
      <c r="Y50" s="26">
        <v>23</v>
      </c>
      <c r="Z50" s="18">
        <v>8</v>
      </c>
      <c r="AA50" s="27">
        <v>33</v>
      </c>
      <c r="AC50" s="27"/>
      <c r="AE50" s="27" t="s">
        <v>7</v>
      </c>
      <c r="AG50" s="27"/>
      <c r="AI50" s="26">
        <v>30</v>
      </c>
      <c r="AJ50" s="25">
        <v>1</v>
      </c>
      <c r="AK50" s="27">
        <v>33</v>
      </c>
      <c r="AM50" s="26">
        <f t="shared" si="6"/>
        <v>131</v>
      </c>
      <c r="AN50" s="26">
        <f t="shared" si="7"/>
        <v>31</v>
      </c>
      <c r="AO50" s="26">
        <f t="shared" si="8"/>
        <v>73</v>
      </c>
      <c r="AP50" s="26">
        <f t="shared" si="9"/>
        <v>5</v>
      </c>
      <c r="AQ50" s="26">
        <f t="shared" si="10"/>
        <v>0</v>
      </c>
      <c r="AR50" s="29">
        <f t="shared" si="11"/>
        <v>22</v>
      </c>
    </row>
    <row r="51" spans="1:44" ht="15">
      <c r="A51" s="23" t="s">
        <v>149</v>
      </c>
      <c r="B51" s="22" t="s">
        <v>2</v>
      </c>
      <c r="C51" s="24"/>
      <c r="E51" s="31">
        <v>51</v>
      </c>
      <c r="G51" s="26"/>
      <c r="I51" s="26"/>
      <c r="K51" s="26"/>
      <c r="M51" s="26"/>
      <c r="O51" s="26"/>
      <c r="Q51" s="26"/>
      <c r="S51" s="26"/>
      <c r="U51" s="26"/>
      <c r="W51" s="26"/>
      <c r="Y51" s="26"/>
      <c r="AM51" s="26">
        <f t="shared" si="6"/>
        <v>0</v>
      </c>
      <c r="AN51" s="26">
        <f t="shared" si="7"/>
        <v>0</v>
      </c>
      <c r="AO51" s="6">
        <f t="shared" si="8"/>
        <v>0</v>
      </c>
      <c r="AP51" s="26">
        <f t="shared" si="9"/>
        <v>0</v>
      </c>
      <c r="AQ51" s="26">
        <f t="shared" si="10"/>
        <v>0</v>
      </c>
      <c r="AR51" s="13">
        <f t="shared" si="11"/>
        <v>0</v>
      </c>
    </row>
    <row r="52" spans="1:44" ht="15">
      <c r="A52" s="23" t="s">
        <v>81</v>
      </c>
      <c r="B52" s="22" t="s">
        <v>17</v>
      </c>
      <c r="C52" s="31">
        <v>49</v>
      </c>
      <c r="E52" s="26"/>
      <c r="G52" s="26"/>
      <c r="I52" s="26"/>
      <c r="K52" s="26"/>
      <c r="M52" s="26"/>
      <c r="O52" s="26"/>
      <c r="Q52" s="26"/>
      <c r="S52" s="26"/>
      <c r="U52" s="26"/>
      <c r="W52" s="27"/>
      <c r="Y52" s="27">
        <v>42</v>
      </c>
      <c r="AA52" s="27" t="s">
        <v>7</v>
      </c>
      <c r="AC52" s="27"/>
      <c r="AE52" s="27"/>
      <c r="AG52" s="27"/>
      <c r="AI52" s="27"/>
      <c r="AK52" s="27"/>
      <c r="AM52" s="26">
        <f t="shared" si="6"/>
        <v>0</v>
      </c>
      <c r="AN52" s="26">
        <f t="shared" si="7"/>
        <v>0</v>
      </c>
      <c r="AO52" s="6">
        <f t="shared" si="8"/>
        <v>0</v>
      </c>
      <c r="AP52" s="26">
        <f t="shared" si="9"/>
        <v>0</v>
      </c>
      <c r="AQ52" s="26">
        <f t="shared" si="10"/>
        <v>0</v>
      </c>
      <c r="AR52" s="13">
        <f t="shared" si="11"/>
        <v>0</v>
      </c>
    </row>
    <row r="53" spans="1:44" ht="15">
      <c r="A53" s="30" t="s">
        <v>119</v>
      </c>
      <c r="B53" s="22" t="s">
        <v>114</v>
      </c>
      <c r="C53" s="26"/>
      <c r="E53" s="31">
        <v>66</v>
      </c>
      <c r="G53" s="26"/>
      <c r="I53" s="27"/>
      <c r="K53" s="27"/>
      <c r="M53" s="27"/>
      <c r="O53" s="27"/>
      <c r="Q53" s="27"/>
      <c r="S53" s="27"/>
      <c r="U53" s="27"/>
      <c r="W53" s="27"/>
      <c r="Y53" s="27"/>
      <c r="AA53" s="27"/>
      <c r="AC53" s="27"/>
      <c r="AE53" s="27"/>
      <c r="AG53" s="27"/>
      <c r="AI53" s="27"/>
      <c r="AK53" s="27"/>
      <c r="AM53" s="26">
        <f t="shared" si="6"/>
        <v>0</v>
      </c>
      <c r="AN53" s="26">
        <f t="shared" si="7"/>
        <v>0</v>
      </c>
      <c r="AO53" s="6">
        <f t="shared" si="8"/>
        <v>0</v>
      </c>
      <c r="AP53" s="26">
        <f t="shared" si="9"/>
        <v>0</v>
      </c>
      <c r="AQ53" s="26">
        <f t="shared" si="10"/>
        <v>0</v>
      </c>
      <c r="AR53" s="13">
        <f t="shared" si="11"/>
        <v>0</v>
      </c>
    </row>
    <row r="54" spans="1:44" ht="15">
      <c r="A54" s="33" t="s">
        <v>395</v>
      </c>
      <c r="B54" s="33" t="s">
        <v>1</v>
      </c>
      <c r="C54" s="24"/>
      <c r="E54" s="26"/>
      <c r="G54" s="26"/>
      <c r="I54" s="26"/>
      <c r="K54" s="26"/>
      <c r="M54" s="31">
        <v>44</v>
      </c>
      <c r="O54" s="31"/>
      <c r="Q54" s="31"/>
      <c r="S54" s="31"/>
      <c r="U54" s="31"/>
      <c r="W54" s="31"/>
      <c r="Y54" s="31"/>
      <c r="AA54" s="31"/>
      <c r="AC54" s="31"/>
      <c r="AE54" s="31"/>
      <c r="AG54" s="27">
        <v>43</v>
      </c>
      <c r="AI54" s="27"/>
      <c r="AK54" s="27"/>
      <c r="AM54" s="26">
        <f t="shared" si="6"/>
        <v>0</v>
      </c>
      <c r="AN54" s="26">
        <f t="shared" si="7"/>
        <v>0</v>
      </c>
      <c r="AO54" s="6">
        <f t="shared" si="8"/>
        <v>0</v>
      </c>
      <c r="AP54" s="26">
        <f t="shared" si="9"/>
        <v>0</v>
      </c>
      <c r="AQ54" s="26">
        <f t="shared" si="10"/>
        <v>0</v>
      </c>
      <c r="AR54" s="13">
        <f t="shared" si="11"/>
        <v>0</v>
      </c>
    </row>
    <row r="55" spans="1:44" ht="15">
      <c r="A55" s="22" t="s">
        <v>125</v>
      </c>
      <c r="B55" s="22" t="s">
        <v>13</v>
      </c>
      <c r="C55" s="24"/>
      <c r="E55" s="28">
        <v>20</v>
      </c>
      <c r="F55" s="5">
        <v>11</v>
      </c>
      <c r="G55" s="26"/>
      <c r="I55" s="31" t="s">
        <v>7</v>
      </c>
      <c r="K55" s="31"/>
      <c r="M55" s="31"/>
      <c r="O55" s="31"/>
      <c r="Q55" s="31"/>
      <c r="S55" s="31"/>
      <c r="U55" s="31"/>
      <c r="W55" s="31" t="s">
        <v>7</v>
      </c>
      <c r="Y55" s="31"/>
      <c r="AA55" s="26">
        <v>3</v>
      </c>
      <c r="AB55" s="25">
        <v>60</v>
      </c>
      <c r="AE55" s="26" t="s">
        <v>19</v>
      </c>
      <c r="AK55" s="26" t="s">
        <v>19</v>
      </c>
      <c r="AM55" s="26">
        <f t="shared" si="6"/>
        <v>71</v>
      </c>
      <c r="AN55" s="26">
        <f t="shared" si="7"/>
        <v>71</v>
      </c>
      <c r="AO55" s="6">
        <f t="shared" si="8"/>
        <v>0</v>
      </c>
      <c r="AP55" s="26">
        <f t="shared" si="9"/>
        <v>0</v>
      </c>
      <c r="AQ55" s="26">
        <f t="shared" si="10"/>
        <v>0</v>
      </c>
      <c r="AR55" s="13">
        <f t="shared" si="11"/>
        <v>0</v>
      </c>
    </row>
    <row r="56" spans="1:44" ht="15">
      <c r="A56" s="23" t="s">
        <v>40</v>
      </c>
      <c r="B56" s="22" t="s">
        <v>10</v>
      </c>
      <c r="C56" s="28">
        <v>17</v>
      </c>
      <c r="D56" s="5">
        <v>14</v>
      </c>
      <c r="E56" s="26"/>
      <c r="G56" s="31" t="s">
        <v>7</v>
      </c>
      <c r="I56" s="27"/>
      <c r="K56" s="27"/>
      <c r="M56" s="27"/>
      <c r="O56" s="27"/>
      <c r="Q56" s="26">
        <v>20</v>
      </c>
      <c r="R56" s="5">
        <v>11</v>
      </c>
      <c r="S56" s="26"/>
      <c r="U56" s="26"/>
      <c r="W56" s="26"/>
      <c r="Y56" s="26">
        <v>30</v>
      </c>
      <c r="AM56" s="26">
        <f t="shared" si="6"/>
        <v>25</v>
      </c>
      <c r="AN56" s="26">
        <f t="shared" si="7"/>
        <v>0</v>
      </c>
      <c r="AO56" s="6">
        <f t="shared" si="8"/>
        <v>25</v>
      </c>
      <c r="AP56" s="26">
        <f t="shared" si="9"/>
        <v>0</v>
      </c>
      <c r="AQ56" s="26">
        <f t="shared" si="10"/>
        <v>0</v>
      </c>
      <c r="AR56" s="13">
        <f t="shared" si="11"/>
        <v>0</v>
      </c>
    </row>
    <row r="57" spans="1:44" ht="15">
      <c r="A57" s="23" t="s">
        <v>130</v>
      </c>
      <c r="B57" s="22" t="s">
        <v>8</v>
      </c>
      <c r="C57" s="24"/>
      <c r="E57" s="31">
        <v>61</v>
      </c>
      <c r="G57" s="26"/>
      <c r="I57" s="31">
        <v>42</v>
      </c>
      <c r="K57" s="31"/>
      <c r="M57" s="31"/>
      <c r="O57" s="31"/>
      <c r="Q57" s="31"/>
      <c r="S57" s="31"/>
      <c r="U57" s="31"/>
      <c r="W57" s="31">
        <v>38</v>
      </c>
      <c r="Y57" s="31"/>
      <c r="AA57" s="27">
        <v>45</v>
      </c>
      <c r="AC57" s="27"/>
      <c r="AE57" s="27"/>
      <c r="AG57" s="27"/>
      <c r="AI57" s="27"/>
      <c r="AK57" s="27">
        <v>41</v>
      </c>
      <c r="AM57" s="26">
        <f t="shared" si="6"/>
        <v>0</v>
      </c>
      <c r="AN57" s="26">
        <f t="shared" si="7"/>
        <v>0</v>
      </c>
      <c r="AO57" s="6">
        <f t="shared" si="8"/>
        <v>0</v>
      </c>
      <c r="AP57" s="26">
        <f t="shared" si="9"/>
        <v>0</v>
      </c>
      <c r="AQ57" s="26">
        <f t="shared" si="10"/>
        <v>0</v>
      </c>
      <c r="AR57" s="13">
        <f t="shared" si="11"/>
        <v>0</v>
      </c>
    </row>
    <row r="58" spans="1:44" ht="15">
      <c r="A58" s="33" t="s">
        <v>388</v>
      </c>
      <c r="B58" s="33" t="s">
        <v>8</v>
      </c>
      <c r="C58" s="24"/>
      <c r="E58" s="26"/>
      <c r="G58" s="26"/>
      <c r="I58" s="26"/>
      <c r="K58" s="28">
        <v>15</v>
      </c>
      <c r="L58" s="5">
        <v>16</v>
      </c>
      <c r="M58" s="28">
        <v>3</v>
      </c>
      <c r="N58" s="5">
        <v>60</v>
      </c>
      <c r="O58" s="26">
        <v>9</v>
      </c>
      <c r="P58" s="5">
        <v>29</v>
      </c>
      <c r="Q58" s="26"/>
      <c r="S58" s="27">
        <v>37</v>
      </c>
      <c r="U58" s="26">
        <v>11</v>
      </c>
      <c r="V58" s="15">
        <v>24</v>
      </c>
      <c r="W58" s="26"/>
      <c r="Y58" s="26"/>
      <c r="AC58" s="26">
        <v>9</v>
      </c>
      <c r="AD58" s="25">
        <v>15</v>
      </c>
      <c r="AG58" s="26">
        <v>7</v>
      </c>
      <c r="AH58" s="25">
        <v>36</v>
      </c>
      <c r="AI58" s="26">
        <v>3</v>
      </c>
      <c r="AJ58" s="25">
        <v>60</v>
      </c>
      <c r="AM58" s="26">
        <f t="shared" si="6"/>
        <v>240</v>
      </c>
      <c r="AN58" s="26">
        <f t="shared" si="7"/>
        <v>0</v>
      </c>
      <c r="AO58" s="6">
        <f t="shared" si="8"/>
        <v>0</v>
      </c>
      <c r="AP58" s="26">
        <f t="shared" si="9"/>
        <v>89</v>
      </c>
      <c r="AQ58" s="26">
        <f t="shared" si="10"/>
        <v>112</v>
      </c>
      <c r="AR58" s="13">
        <f t="shared" si="11"/>
        <v>24</v>
      </c>
    </row>
    <row r="59" spans="1:44" ht="15">
      <c r="A59" s="23" t="s">
        <v>43</v>
      </c>
      <c r="B59" s="22" t="s">
        <v>10</v>
      </c>
      <c r="C59" s="28">
        <v>26</v>
      </c>
      <c r="D59" s="5">
        <v>5</v>
      </c>
      <c r="E59" s="28">
        <v>19</v>
      </c>
      <c r="F59" s="5">
        <v>12</v>
      </c>
      <c r="G59" s="31">
        <v>35</v>
      </c>
      <c r="I59" s="26">
        <v>17</v>
      </c>
      <c r="J59" s="5">
        <v>14</v>
      </c>
      <c r="K59" s="26"/>
      <c r="M59" s="26"/>
      <c r="O59" s="26"/>
      <c r="Q59" s="27">
        <v>40</v>
      </c>
      <c r="S59" s="27"/>
      <c r="U59" s="27"/>
      <c r="W59" s="26">
        <v>15</v>
      </c>
      <c r="X59" s="20">
        <v>16</v>
      </c>
      <c r="Y59" s="27">
        <v>31</v>
      </c>
      <c r="AA59" s="26">
        <v>27</v>
      </c>
      <c r="AE59" s="27" t="s">
        <v>250</v>
      </c>
      <c r="AG59" s="27"/>
      <c r="AI59" s="27"/>
      <c r="AK59" s="26">
        <v>19</v>
      </c>
      <c r="AL59" s="25">
        <v>12</v>
      </c>
      <c r="AM59" s="26">
        <f t="shared" si="6"/>
        <v>59</v>
      </c>
      <c r="AN59" s="26">
        <f t="shared" si="7"/>
        <v>54</v>
      </c>
      <c r="AO59" s="6">
        <f t="shared" si="8"/>
        <v>5</v>
      </c>
      <c r="AP59" s="26">
        <f t="shared" si="9"/>
        <v>0</v>
      </c>
      <c r="AQ59" s="26">
        <f t="shared" si="10"/>
        <v>0</v>
      </c>
      <c r="AR59" s="13">
        <f t="shared" si="11"/>
        <v>0</v>
      </c>
    </row>
    <row r="60" spans="1:44" ht="15">
      <c r="A60" s="23" t="s">
        <v>143</v>
      </c>
      <c r="B60" s="22" t="s">
        <v>8</v>
      </c>
      <c r="C60" s="24"/>
      <c r="E60" s="31">
        <v>58</v>
      </c>
      <c r="G60" s="31">
        <v>40</v>
      </c>
      <c r="I60" s="31">
        <v>38</v>
      </c>
      <c r="K60" s="31"/>
      <c r="M60" s="31"/>
      <c r="O60" s="31"/>
      <c r="Q60" s="27">
        <v>49</v>
      </c>
      <c r="S60" s="27"/>
      <c r="U60" s="27" t="s">
        <v>7</v>
      </c>
      <c r="W60" s="31" t="s">
        <v>7</v>
      </c>
      <c r="Y60" s="27" t="s">
        <v>7</v>
      </c>
      <c r="AA60" s="27"/>
      <c r="AC60" s="27"/>
      <c r="AE60" s="27"/>
      <c r="AG60" s="27"/>
      <c r="AI60" s="27"/>
      <c r="AK60" s="27"/>
      <c r="AM60" s="26">
        <f t="shared" si="6"/>
        <v>0</v>
      </c>
      <c r="AN60" s="26">
        <f t="shared" si="7"/>
        <v>0</v>
      </c>
      <c r="AO60" s="6">
        <f t="shared" si="8"/>
        <v>0</v>
      </c>
      <c r="AP60" s="26">
        <f t="shared" si="9"/>
        <v>0</v>
      </c>
      <c r="AQ60" s="26">
        <f t="shared" si="10"/>
        <v>0</v>
      </c>
      <c r="AR60" s="13">
        <f t="shared" si="11"/>
        <v>0</v>
      </c>
    </row>
    <row r="61" spans="1:44" ht="15">
      <c r="A61" s="23" t="s">
        <v>127</v>
      </c>
      <c r="B61" t="s">
        <v>9</v>
      </c>
      <c r="C61" s="24"/>
      <c r="E61" s="31">
        <v>62</v>
      </c>
      <c r="G61" s="26"/>
      <c r="I61" s="26">
        <v>23</v>
      </c>
      <c r="J61" s="5">
        <v>8</v>
      </c>
      <c r="K61" s="26"/>
      <c r="M61" s="26"/>
      <c r="O61" s="26"/>
      <c r="Q61" s="26"/>
      <c r="S61" s="26"/>
      <c r="U61" s="26"/>
      <c r="W61" s="31" t="s">
        <v>7</v>
      </c>
      <c r="Y61" s="26"/>
      <c r="AA61" s="27">
        <v>44</v>
      </c>
      <c r="AC61" s="27"/>
      <c r="AE61" s="27" t="s">
        <v>7</v>
      </c>
      <c r="AG61" s="27"/>
      <c r="AI61" s="27"/>
      <c r="AK61" s="26">
        <v>14</v>
      </c>
      <c r="AL61" s="25">
        <v>18</v>
      </c>
      <c r="AM61" s="26">
        <f t="shared" si="6"/>
        <v>26</v>
      </c>
      <c r="AN61" s="26">
        <f t="shared" si="7"/>
        <v>26</v>
      </c>
      <c r="AO61" s="6">
        <f t="shared" si="8"/>
        <v>0</v>
      </c>
      <c r="AP61" s="26">
        <f t="shared" si="9"/>
        <v>0</v>
      </c>
      <c r="AQ61" s="26">
        <f t="shared" si="10"/>
        <v>0</v>
      </c>
      <c r="AR61" s="13">
        <f t="shared" si="11"/>
        <v>0</v>
      </c>
    </row>
    <row r="62" spans="1:44" ht="15">
      <c r="A62" s="23" t="s">
        <v>30</v>
      </c>
      <c r="B62" s="22" t="s">
        <v>5</v>
      </c>
      <c r="C62" s="28">
        <v>10</v>
      </c>
      <c r="D62" s="5">
        <v>26</v>
      </c>
      <c r="E62" s="28">
        <v>15</v>
      </c>
      <c r="F62" s="5">
        <v>16</v>
      </c>
      <c r="G62" s="26">
        <v>4</v>
      </c>
      <c r="H62" s="5">
        <v>50</v>
      </c>
      <c r="I62" s="26">
        <v>16</v>
      </c>
      <c r="J62" s="5">
        <v>15</v>
      </c>
      <c r="K62" s="28">
        <v>3</v>
      </c>
      <c r="L62" s="5">
        <v>60</v>
      </c>
      <c r="M62" s="28">
        <v>5</v>
      </c>
      <c r="N62" s="5">
        <v>45</v>
      </c>
      <c r="O62" s="31" t="s">
        <v>331</v>
      </c>
      <c r="Q62" s="26">
        <v>11</v>
      </c>
      <c r="R62" s="5">
        <v>24</v>
      </c>
      <c r="S62" s="26">
        <v>4</v>
      </c>
      <c r="T62" s="15">
        <v>50</v>
      </c>
      <c r="U62" s="26">
        <v>2</v>
      </c>
      <c r="V62" s="15">
        <v>80</v>
      </c>
      <c r="W62" s="26"/>
      <c r="Y62" s="26">
        <v>4</v>
      </c>
      <c r="Z62" s="18">
        <v>50</v>
      </c>
      <c r="AA62" s="26">
        <v>24</v>
      </c>
      <c r="AB62" s="25">
        <v>7</v>
      </c>
      <c r="AC62" s="26">
        <v>3</v>
      </c>
      <c r="AD62" s="25">
        <v>60</v>
      </c>
      <c r="AG62" s="26">
        <v>8</v>
      </c>
      <c r="AH62" s="25">
        <v>32</v>
      </c>
      <c r="AI62" s="26">
        <v>4</v>
      </c>
      <c r="AJ62" s="25">
        <v>50</v>
      </c>
      <c r="AM62" s="26">
        <f t="shared" si="6"/>
        <v>565</v>
      </c>
      <c r="AN62" s="26">
        <f t="shared" si="7"/>
        <v>38</v>
      </c>
      <c r="AO62" s="6">
        <f t="shared" si="8"/>
        <v>150</v>
      </c>
      <c r="AP62" s="26">
        <f t="shared" si="9"/>
        <v>50</v>
      </c>
      <c r="AQ62" s="26">
        <f t="shared" si="10"/>
        <v>187</v>
      </c>
      <c r="AR62" s="13">
        <f t="shared" si="11"/>
        <v>80</v>
      </c>
    </row>
    <row r="63" spans="1:44" ht="15">
      <c r="A63" s="33" t="s">
        <v>373</v>
      </c>
      <c r="B63" s="33" t="s">
        <v>8</v>
      </c>
      <c r="C63" s="24"/>
      <c r="E63" s="26"/>
      <c r="G63" s="26"/>
      <c r="I63" s="26"/>
      <c r="K63" s="31">
        <v>41</v>
      </c>
      <c r="M63" s="31" t="s">
        <v>333</v>
      </c>
      <c r="O63" s="31"/>
      <c r="Q63" s="31"/>
      <c r="S63" s="27">
        <v>36</v>
      </c>
      <c r="U63" s="27">
        <v>32</v>
      </c>
      <c r="W63" s="26">
        <v>19</v>
      </c>
      <c r="X63" s="20">
        <v>12</v>
      </c>
      <c r="Y63" s="27"/>
      <c r="AA63" s="27">
        <v>47</v>
      </c>
      <c r="AC63" s="27"/>
      <c r="AE63" s="24" t="s">
        <v>7</v>
      </c>
      <c r="AG63" s="24"/>
      <c r="AI63" s="24"/>
      <c r="AK63" s="27">
        <v>45</v>
      </c>
      <c r="AM63" s="26">
        <f t="shared" si="6"/>
        <v>12</v>
      </c>
      <c r="AN63" s="26">
        <f t="shared" si="7"/>
        <v>12</v>
      </c>
      <c r="AO63" s="26">
        <f t="shared" si="8"/>
        <v>0</v>
      </c>
      <c r="AP63" s="26">
        <f t="shared" si="9"/>
        <v>0</v>
      </c>
      <c r="AQ63" s="26">
        <f t="shared" si="10"/>
        <v>0</v>
      </c>
      <c r="AR63" s="29">
        <f t="shared" si="11"/>
        <v>0</v>
      </c>
    </row>
    <row r="64" spans="1:44" ht="15">
      <c r="A64" s="30" t="s">
        <v>84</v>
      </c>
      <c r="B64" s="22" t="s">
        <v>15</v>
      </c>
      <c r="C64" s="31">
        <v>57</v>
      </c>
      <c r="E64" s="26"/>
      <c r="G64" s="26"/>
      <c r="I64" s="26"/>
      <c r="K64" s="26"/>
      <c r="M64" s="26"/>
      <c r="O64" s="26"/>
      <c r="Q64" s="26"/>
      <c r="S64" s="26"/>
      <c r="U64" s="26"/>
      <c r="W64" s="26"/>
      <c r="Y64" s="26"/>
      <c r="AM64" s="26">
        <f t="shared" si="6"/>
        <v>0</v>
      </c>
      <c r="AN64" s="26">
        <f t="shared" si="7"/>
        <v>0</v>
      </c>
      <c r="AO64" s="6">
        <f t="shared" si="8"/>
        <v>0</v>
      </c>
      <c r="AP64" s="26">
        <f t="shared" si="9"/>
        <v>0</v>
      </c>
      <c r="AQ64" s="26">
        <f t="shared" si="10"/>
        <v>0</v>
      </c>
      <c r="AR64" s="13">
        <f t="shared" si="11"/>
        <v>0</v>
      </c>
    </row>
    <row r="65" spans="1:44" ht="15">
      <c r="A65" s="23" t="s">
        <v>41</v>
      </c>
      <c r="B65" s="22" t="s">
        <v>8</v>
      </c>
      <c r="C65" s="28">
        <v>25</v>
      </c>
      <c r="D65" s="5">
        <v>6</v>
      </c>
      <c r="E65" s="31">
        <v>49</v>
      </c>
      <c r="G65" s="26">
        <v>13</v>
      </c>
      <c r="H65" s="5">
        <v>20</v>
      </c>
      <c r="I65" s="31" t="s">
        <v>7</v>
      </c>
      <c r="K65" s="28">
        <v>28</v>
      </c>
      <c r="L65" s="5">
        <v>3</v>
      </c>
      <c r="M65" s="28">
        <v>26</v>
      </c>
      <c r="N65" s="5">
        <v>5</v>
      </c>
      <c r="O65" s="31" t="s">
        <v>333</v>
      </c>
      <c r="Q65" s="26">
        <v>16</v>
      </c>
      <c r="R65" s="5">
        <v>15</v>
      </c>
      <c r="S65" s="26">
        <v>3</v>
      </c>
      <c r="T65" s="15">
        <v>60</v>
      </c>
      <c r="U65" s="26">
        <v>18</v>
      </c>
      <c r="V65" s="15">
        <v>13</v>
      </c>
      <c r="W65" s="26"/>
      <c r="Y65" s="26"/>
      <c r="AG65" s="26">
        <v>6</v>
      </c>
      <c r="AH65" s="25">
        <v>40</v>
      </c>
      <c r="AI65" s="26">
        <v>1</v>
      </c>
      <c r="AJ65" s="25">
        <v>100</v>
      </c>
      <c r="AM65" s="26">
        <f t="shared" si="6"/>
        <v>262</v>
      </c>
      <c r="AN65" s="26">
        <f t="shared" si="7"/>
        <v>0</v>
      </c>
      <c r="AO65" s="6">
        <f t="shared" si="8"/>
        <v>41</v>
      </c>
      <c r="AP65" s="26">
        <f t="shared" si="9"/>
        <v>100</v>
      </c>
      <c r="AQ65" s="26">
        <f t="shared" si="10"/>
        <v>108</v>
      </c>
      <c r="AR65" s="13">
        <f t="shared" si="11"/>
        <v>13</v>
      </c>
    </row>
    <row r="66" spans="1:44" ht="15">
      <c r="A66" s="23" t="s">
        <v>151</v>
      </c>
      <c r="B66" s="22" t="s">
        <v>113</v>
      </c>
      <c r="C66" s="24"/>
      <c r="E66" s="31" t="s">
        <v>7</v>
      </c>
      <c r="G66" s="26"/>
      <c r="I66" s="27"/>
      <c r="K66" s="27"/>
      <c r="M66" s="27"/>
      <c r="O66" s="27"/>
      <c r="Q66" s="27"/>
      <c r="S66" s="27"/>
      <c r="U66" s="27"/>
      <c r="W66" s="31" t="s">
        <v>250</v>
      </c>
      <c r="Y66" s="27"/>
      <c r="AA66" s="27"/>
      <c r="AC66" s="27"/>
      <c r="AE66" s="27"/>
      <c r="AG66" s="27"/>
      <c r="AI66" s="27"/>
      <c r="AK66" s="27"/>
      <c r="AM66" s="26">
        <f aca="true" t="shared" si="12" ref="AM66:AM97">+D66+F66+H66+J66+L66+N66+P66+R66+T66+V66+Z66+X66+AB66+AD66+AF66+AH66+AJ66+AL66</f>
        <v>0</v>
      </c>
      <c r="AN66" s="26">
        <f aca="true" t="shared" si="13" ref="AN66:AN97">+F66+J66+X66+AB66+AF66+AL66</f>
        <v>0</v>
      </c>
      <c r="AO66" s="6">
        <f aca="true" t="shared" si="14" ref="AO66:AO97">+D66+H66+R66+Z66</f>
        <v>0</v>
      </c>
      <c r="AP66" s="26">
        <f aca="true" t="shared" si="15" ref="AP66:AP97">+P66+AJ66</f>
        <v>0</v>
      </c>
      <c r="AQ66" s="26">
        <f aca="true" t="shared" si="16" ref="AQ66:AQ97">+L66+N66+T66+AH66</f>
        <v>0</v>
      </c>
      <c r="AR66" s="13">
        <f aca="true" t="shared" si="17" ref="AR66:AR97">+V66</f>
        <v>0</v>
      </c>
    </row>
    <row r="67" spans="1:44" ht="15">
      <c r="A67" s="33" t="s">
        <v>323</v>
      </c>
      <c r="B67" s="22" t="s">
        <v>16</v>
      </c>
      <c r="C67" s="24"/>
      <c r="E67" s="26"/>
      <c r="G67" s="31">
        <v>50</v>
      </c>
      <c r="I67" s="31">
        <v>50</v>
      </c>
      <c r="K67" s="31"/>
      <c r="M67" s="31"/>
      <c r="O67" s="31"/>
      <c r="Q67" s="31"/>
      <c r="S67" s="31"/>
      <c r="U67" s="31"/>
      <c r="W67" s="31"/>
      <c r="Y67" s="31"/>
      <c r="AA67" s="31"/>
      <c r="AC67" s="31"/>
      <c r="AE67" s="31"/>
      <c r="AG67" s="31"/>
      <c r="AI67" s="31"/>
      <c r="AK67" s="31"/>
      <c r="AM67" s="26">
        <f t="shared" si="12"/>
        <v>0</v>
      </c>
      <c r="AN67" s="26">
        <f t="shared" si="13"/>
        <v>0</v>
      </c>
      <c r="AO67" s="6">
        <f t="shared" si="14"/>
        <v>0</v>
      </c>
      <c r="AP67" s="26">
        <f t="shared" si="15"/>
        <v>0</v>
      </c>
      <c r="AQ67" s="26">
        <f t="shared" si="16"/>
        <v>0</v>
      </c>
      <c r="AR67" s="13">
        <f t="shared" si="17"/>
        <v>0</v>
      </c>
    </row>
    <row r="68" spans="1:44" ht="15">
      <c r="A68" s="23" t="s">
        <v>480</v>
      </c>
      <c r="B68" s="23" t="s">
        <v>8</v>
      </c>
      <c r="C68" s="24"/>
      <c r="E68" s="26"/>
      <c r="G68" s="26"/>
      <c r="I68" s="26"/>
      <c r="K68" s="26"/>
      <c r="M68" s="26"/>
      <c r="O68" s="26"/>
      <c r="Q68" s="26"/>
      <c r="S68" s="26"/>
      <c r="U68" s="26"/>
      <c r="W68" s="26"/>
      <c r="Y68" s="26"/>
      <c r="AA68" s="27" t="s">
        <v>7</v>
      </c>
      <c r="AC68" s="27"/>
      <c r="AE68" s="27"/>
      <c r="AG68" s="27"/>
      <c r="AI68" s="27"/>
      <c r="AK68" s="27"/>
      <c r="AM68" s="26">
        <f t="shared" si="12"/>
        <v>0</v>
      </c>
      <c r="AN68" s="26">
        <f t="shared" si="13"/>
        <v>0</v>
      </c>
      <c r="AO68" s="6">
        <f t="shared" si="14"/>
        <v>0</v>
      </c>
      <c r="AP68" s="26">
        <f t="shared" si="15"/>
        <v>0</v>
      </c>
      <c r="AQ68" s="26">
        <f t="shared" si="16"/>
        <v>0</v>
      </c>
      <c r="AR68" s="13">
        <f t="shared" si="17"/>
        <v>0</v>
      </c>
    </row>
    <row r="69" spans="1:44" ht="15">
      <c r="A69" s="23" t="s">
        <v>75</v>
      </c>
      <c r="B69" s="22" t="s">
        <v>3</v>
      </c>
      <c r="C69" s="31" t="s">
        <v>7</v>
      </c>
      <c r="E69" s="31">
        <v>34</v>
      </c>
      <c r="G69" s="26"/>
      <c r="I69" s="26">
        <v>9</v>
      </c>
      <c r="J69" s="5">
        <v>29</v>
      </c>
      <c r="K69" s="26"/>
      <c r="M69" s="26"/>
      <c r="O69" s="26"/>
      <c r="Q69" s="26"/>
      <c r="S69" s="26"/>
      <c r="U69" s="26"/>
      <c r="W69" s="31" t="s">
        <v>7</v>
      </c>
      <c r="Y69" s="26"/>
      <c r="AA69" s="26">
        <v>11</v>
      </c>
      <c r="AB69" s="25">
        <v>24</v>
      </c>
      <c r="AE69" s="26" t="s">
        <v>19</v>
      </c>
      <c r="AK69" s="26">
        <v>10</v>
      </c>
      <c r="AL69" s="25">
        <v>26</v>
      </c>
      <c r="AM69" s="26">
        <f t="shared" si="12"/>
        <v>79</v>
      </c>
      <c r="AN69" s="26">
        <f t="shared" si="13"/>
        <v>79</v>
      </c>
      <c r="AO69" s="6">
        <f t="shared" si="14"/>
        <v>0</v>
      </c>
      <c r="AP69" s="26">
        <f t="shared" si="15"/>
        <v>0</v>
      </c>
      <c r="AQ69" s="26">
        <f t="shared" si="16"/>
        <v>0</v>
      </c>
      <c r="AR69" s="13">
        <f t="shared" si="17"/>
        <v>0</v>
      </c>
    </row>
    <row r="70" spans="1:44" ht="15">
      <c r="A70" s="23" t="s">
        <v>82</v>
      </c>
      <c r="B70" s="22" t="s">
        <v>16</v>
      </c>
      <c r="C70" s="31">
        <v>46</v>
      </c>
      <c r="E70" s="31" t="s">
        <v>7</v>
      </c>
      <c r="G70" s="26"/>
      <c r="I70" s="26"/>
      <c r="K70" s="26"/>
      <c r="M70" s="26"/>
      <c r="O70" s="26"/>
      <c r="Q70" s="27">
        <v>60</v>
      </c>
      <c r="S70" s="27"/>
      <c r="U70" s="27"/>
      <c r="W70" s="31" t="s">
        <v>7</v>
      </c>
      <c r="Y70" s="27" t="s">
        <v>7</v>
      </c>
      <c r="AA70" s="27" t="s">
        <v>7</v>
      </c>
      <c r="AC70" s="27"/>
      <c r="AE70" s="27"/>
      <c r="AG70" s="27"/>
      <c r="AI70" s="27"/>
      <c r="AK70" s="27"/>
      <c r="AM70" s="26">
        <f t="shared" si="12"/>
        <v>0</v>
      </c>
      <c r="AN70" s="26">
        <f t="shared" si="13"/>
        <v>0</v>
      </c>
      <c r="AO70" s="6">
        <f t="shared" si="14"/>
        <v>0</v>
      </c>
      <c r="AP70" s="26">
        <f t="shared" si="15"/>
        <v>0</v>
      </c>
      <c r="AQ70" s="26">
        <f t="shared" si="16"/>
        <v>0</v>
      </c>
      <c r="AR70" s="13">
        <f t="shared" si="17"/>
        <v>0</v>
      </c>
    </row>
    <row r="71" spans="1:44" ht="15">
      <c r="A71" s="23" t="s">
        <v>65</v>
      </c>
      <c r="B71" s="22" t="s">
        <v>3</v>
      </c>
      <c r="C71" s="28">
        <v>24</v>
      </c>
      <c r="D71" s="5">
        <v>7</v>
      </c>
      <c r="E71" s="26"/>
      <c r="G71" s="26">
        <v>19</v>
      </c>
      <c r="H71" s="5">
        <v>12</v>
      </c>
      <c r="I71" s="27"/>
      <c r="K71" s="27"/>
      <c r="M71" s="27"/>
      <c r="O71" s="27"/>
      <c r="Q71" s="27" t="s">
        <v>7</v>
      </c>
      <c r="S71" s="27"/>
      <c r="U71" s="27"/>
      <c r="W71" s="27"/>
      <c r="Y71" s="27">
        <v>38</v>
      </c>
      <c r="AA71" s="27"/>
      <c r="AC71" s="27"/>
      <c r="AE71" s="27"/>
      <c r="AG71" s="27"/>
      <c r="AI71" s="27"/>
      <c r="AK71" s="27">
        <v>38</v>
      </c>
      <c r="AM71" s="26">
        <f t="shared" si="12"/>
        <v>19</v>
      </c>
      <c r="AN71" s="26">
        <f t="shared" si="13"/>
        <v>0</v>
      </c>
      <c r="AO71" s="6">
        <f t="shared" si="14"/>
        <v>19</v>
      </c>
      <c r="AP71" s="26">
        <f t="shared" si="15"/>
        <v>0</v>
      </c>
      <c r="AQ71" s="26">
        <f t="shared" si="16"/>
        <v>0</v>
      </c>
      <c r="AR71" s="13">
        <f t="shared" si="17"/>
        <v>0</v>
      </c>
    </row>
    <row r="72" spans="1:44" ht="15">
      <c r="A72" s="23" t="s">
        <v>85</v>
      </c>
      <c r="B72" s="22" t="s">
        <v>8</v>
      </c>
      <c r="C72" s="31">
        <v>55</v>
      </c>
      <c r="E72" s="31">
        <v>42</v>
      </c>
      <c r="G72" s="26"/>
      <c r="I72" s="26">
        <v>18</v>
      </c>
      <c r="J72" s="5">
        <v>13</v>
      </c>
      <c r="K72" s="26"/>
      <c r="M72" s="26"/>
      <c r="O72" s="26"/>
      <c r="Q72" s="26"/>
      <c r="S72" s="26"/>
      <c r="U72" s="26">
        <v>21</v>
      </c>
      <c r="V72" s="15">
        <v>10</v>
      </c>
      <c r="W72" s="26">
        <v>18</v>
      </c>
      <c r="X72" s="20">
        <v>13</v>
      </c>
      <c r="Y72" s="26"/>
      <c r="AA72" s="27">
        <v>48</v>
      </c>
      <c r="AC72" s="27"/>
      <c r="AE72" s="27" t="s">
        <v>7</v>
      </c>
      <c r="AG72" s="27"/>
      <c r="AI72" s="27"/>
      <c r="AK72" s="27">
        <v>40</v>
      </c>
      <c r="AM72" s="26">
        <f t="shared" si="12"/>
        <v>36</v>
      </c>
      <c r="AN72" s="26">
        <f t="shared" si="13"/>
        <v>26</v>
      </c>
      <c r="AO72" s="26">
        <f t="shared" si="14"/>
        <v>0</v>
      </c>
      <c r="AP72" s="26">
        <f t="shared" si="15"/>
        <v>0</v>
      </c>
      <c r="AQ72" s="26">
        <f t="shared" si="16"/>
        <v>0</v>
      </c>
      <c r="AR72" s="29">
        <f t="shared" si="17"/>
        <v>10</v>
      </c>
    </row>
    <row r="73" spans="1:44" ht="15">
      <c r="A73" s="23" t="s">
        <v>56</v>
      </c>
      <c r="B73" s="22" t="s">
        <v>5</v>
      </c>
      <c r="C73" s="31">
        <v>32</v>
      </c>
      <c r="E73" s="28">
        <v>5</v>
      </c>
      <c r="F73" s="5">
        <v>45</v>
      </c>
      <c r="G73" s="6">
        <v>7</v>
      </c>
      <c r="H73" s="5">
        <v>36</v>
      </c>
      <c r="I73" s="26">
        <v>5</v>
      </c>
      <c r="J73" s="5">
        <v>45</v>
      </c>
      <c r="K73" s="26"/>
      <c r="M73" s="26"/>
      <c r="O73" s="26"/>
      <c r="Q73" s="27">
        <v>34</v>
      </c>
      <c r="S73" s="27"/>
      <c r="U73" s="26">
        <v>3</v>
      </c>
      <c r="V73" s="15">
        <v>60</v>
      </c>
      <c r="W73" s="26">
        <v>6</v>
      </c>
      <c r="X73" s="20">
        <v>40</v>
      </c>
      <c r="Y73" s="27">
        <v>35</v>
      </c>
      <c r="AA73" s="27" t="s">
        <v>7</v>
      </c>
      <c r="AC73" s="27"/>
      <c r="AE73" s="26">
        <v>23</v>
      </c>
      <c r="AF73" s="25">
        <v>8</v>
      </c>
      <c r="AI73" s="26">
        <v>5</v>
      </c>
      <c r="AJ73" s="25">
        <v>45</v>
      </c>
      <c r="AK73" s="27" t="s">
        <v>7</v>
      </c>
      <c r="AM73" s="26">
        <f t="shared" si="12"/>
        <v>279</v>
      </c>
      <c r="AN73" s="26">
        <f t="shared" si="13"/>
        <v>138</v>
      </c>
      <c r="AO73" s="6">
        <f t="shared" si="14"/>
        <v>36</v>
      </c>
      <c r="AP73" s="26">
        <f t="shared" si="15"/>
        <v>45</v>
      </c>
      <c r="AQ73" s="26">
        <f t="shared" si="16"/>
        <v>0</v>
      </c>
      <c r="AR73" s="13">
        <f t="shared" si="17"/>
        <v>60</v>
      </c>
    </row>
    <row r="74" spans="1:44" ht="15">
      <c r="A74" s="33" t="s">
        <v>516</v>
      </c>
      <c r="B74" s="23" t="s">
        <v>5</v>
      </c>
      <c r="C74" s="24"/>
      <c r="E74" s="26"/>
      <c r="G74" s="26"/>
      <c r="I74" s="26"/>
      <c r="K74" s="26"/>
      <c r="M74" s="26"/>
      <c r="O74" s="26"/>
      <c r="Q74" s="26"/>
      <c r="S74" s="26"/>
      <c r="U74" s="26"/>
      <c r="W74" s="26"/>
      <c r="Y74" s="26"/>
      <c r="AE74" s="27" t="s">
        <v>7</v>
      </c>
      <c r="AG74" s="27"/>
      <c r="AI74" s="27"/>
      <c r="AK74" s="27" t="s">
        <v>7</v>
      </c>
      <c r="AM74" s="26">
        <f t="shared" si="12"/>
        <v>0</v>
      </c>
      <c r="AN74" s="26">
        <f t="shared" si="13"/>
        <v>0</v>
      </c>
      <c r="AO74" s="6">
        <f t="shared" si="14"/>
        <v>0</v>
      </c>
      <c r="AP74" s="26">
        <f t="shared" si="15"/>
        <v>0</v>
      </c>
      <c r="AQ74" s="26">
        <f t="shared" si="16"/>
        <v>0</v>
      </c>
      <c r="AR74" s="13">
        <f t="shared" si="17"/>
        <v>0</v>
      </c>
    </row>
    <row r="75" spans="1:44" ht="15">
      <c r="A75" s="23" t="s">
        <v>22</v>
      </c>
      <c r="B75" s="22" t="s">
        <v>13</v>
      </c>
      <c r="C75" s="28">
        <v>2</v>
      </c>
      <c r="D75" s="5">
        <v>80</v>
      </c>
      <c r="E75" s="28">
        <v>25</v>
      </c>
      <c r="F75" s="5">
        <v>6</v>
      </c>
      <c r="G75" s="26">
        <v>3</v>
      </c>
      <c r="H75" s="5">
        <v>60</v>
      </c>
      <c r="I75" s="26">
        <v>13</v>
      </c>
      <c r="J75" s="5">
        <v>20</v>
      </c>
      <c r="K75" s="26"/>
      <c r="M75" s="26"/>
      <c r="O75" s="26"/>
      <c r="Q75" s="26" t="s">
        <v>19</v>
      </c>
      <c r="S75" s="26"/>
      <c r="U75" s="26"/>
      <c r="W75" s="26">
        <v>13</v>
      </c>
      <c r="X75" s="20">
        <v>20</v>
      </c>
      <c r="Y75" s="26">
        <v>3</v>
      </c>
      <c r="Z75" s="18">
        <v>60</v>
      </c>
      <c r="AA75" s="27" t="s">
        <v>354</v>
      </c>
      <c r="AC75" s="27"/>
      <c r="AE75" s="27"/>
      <c r="AG75" s="27"/>
      <c r="AI75" s="27"/>
      <c r="AK75" s="26">
        <v>17</v>
      </c>
      <c r="AL75" s="25">
        <v>14</v>
      </c>
      <c r="AM75" s="26">
        <f t="shared" si="12"/>
        <v>260</v>
      </c>
      <c r="AN75" s="26">
        <f t="shared" si="13"/>
        <v>60</v>
      </c>
      <c r="AO75" s="6">
        <f t="shared" si="14"/>
        <v>200</v>
      </c>
      <c r="AP75" s="26">
        <f t="shared" si="15"/>
        <v>0</v>
      </c>
      <c r="AQ75" s="26">
        <f t="shared" si="16"/>
        <v>0</v>
      </c>
      <c r="AR75" s="13">
        <f t="shared" si="17"/>
        <v>0</v>
      </c>
    </row>
    <row r="76" spans="1:44" ht="15">
      <c r="A76" s="30" t="s">
        <v>484</v>
      </c>
      <c r="B76" s="23" t="s">
        <v>13</v>
      </c>
      <c r="C76" s="24"/>
      <c r="E76" s="26"/>
      <c r="G76" s="26"/>
      <c r="I76" s="26"/>
      <c r="K76" s="26"/>
      <c r="M76" s="26"/>
      <c r="O76" s="26"/>
      <c r="Q76" s="26"/>
      <c r="S76" s="26"/>
      <c r="U76" s="26"/>
      <c r="W76" s="26"/>
      <c r="Y76" s="26"/>
      <c r="AA76" s="27" t="s">
        <v>7</v>
      </c>
      <c r="AC76" s="27"/>
      <c r="AE76" s="27"/>
      <c r="AG76" s="27"/>
      <c r="AI76" s="27"/>
      <c r="AK76" s="27"/>
      <c r="AM76" s="26">
        <f t="shared" si="12"/>
        <v>0</v>
      </c>
      <c r="AN76" s="26">
        <f t="shared" si="13"/>
        <v>0</v>
      </c>
      <c r="AO76" s="26">
        <f t="shared" si="14"/>
        <v>0</v>
      </c>
      <c r="AP76" s="26">
        <f t="shared" si="15"/>
        <v>0</v>
      </c>
      <c r="AQ76" s="26">
        <f t="shared" si="16"/>
        <v>0</v>
      </c>
      <c r="AR76" s="29">
        <f t="shared" si="17"/>
        <v>0</v>
      </c>
    </row>
    <row r="77" spans="1:44" ht="15">
      <c r="A77" s="30" t="s">
        <v>438</v>
      </c>
      <c r="B77" s="33" t="s">
        <v>13</v>
      </c>
      <c r="C77" s="24"/>
      <c r="G77" s="26"/>
      <c r="I77" s="26"/>
      <c r="K77" s="26"/>
      <c r="M77" s="26"/>
      <c r="O77" s="26"/>
      <c r="Q77" s="27">
        <v>43</v>
      </c>
      <c r="S77" s="27"/>
      <c r="U77" s="27"/>
      <c r="W77" s="27"/>
      <c r="Y77" s="27" t="s">
        <v>7</v>
      </c>
      <c r="AA77" s="27"/>
      <c r="AC77" s="27"/>
      <c r="AE77" s="27"/>
      <c r="AG77" s="27"/>
      <c r="AI77" s="27"/>
      <c r="AK77" s="27"/>
      <c r="AM77" s="26">
        <f t="shared" si="12"/>
        <v>0</v>
      </c>
      <c r="AN77" s="26">
        <f t="shared" si="13"/>
        <v>0</v>
      </c>
      <c r="AO77" s="26">
        <f t="shared" si="14"/>
        <v>0</v>
      </c>
      <c r="AP77" s="26">
        <f t="shared" si="15"/>
        <v>0</v>
      </c>
      <c r="AQ77" s="26">
        <f t="shared" si="16"/>
        <v>0</v>
      </c>
      <c r="AR77" s="29">
        <f t="shared" si="17"/>
        <v>0</v>
      </c>
    </row>
    <row r="78" spans="1:44" ht="15">
      <c r="A78" s="32" t="s">
        <v>342</v>
      </c>
      <c r="B78" s="22" t="s">
        <v>2</v>
      </c>
      <c r="C78" s="24"/>
      <c r="E78" s="26"/>
      <c r="G78" s="26"/>
      <c r="I78" s="31" t="s">
        <v>7</v>
      </c>
      <c r="K78" s="31"/>
      <c r="M78" s="31"/>
      <c r="O78" s="31"/>
      <c r="Q78" s="31"/>
      <c r="S78" s="31"/>
      <c r="U78" s="31"/>
      <c r="W78" s="31"/>
      <c r="Y78" s="31"/>
      <c r="AA78" s="31"/>
      <c r="AC78" s="31"/>
      <c r="AE78" s="31"/>
      <c r="AG78" s="31"/>
      <c r="AI78" s="31"/>
      <c r="AK78" s="31"/>
      <c r="AM78" s="26">
        <f t="shared" si="12"/>
        <v>0</v>
      </c>
      <c r="AN78" s="26">
        <f t="shared" si="13"/>
        <v>0</v>
      </c>
      <c r="AO78" s="6">
        <f t="shared" si="14"/>
        <v>0</v>
      </c>
      <c r="AP78" s="26">
        <f t="shared" si="15"/>
        <v>0</v>
      </c>
      <c r="AQ78" s="26">
        <f t="shared" si="16"/>
        <v>0</v>
      </c>
      <c r="AR78" s="13">
        <f t="shared" si="17"/>
        <v>0</v>
      </c>
    </row>
    <row r="79" spans="1:44" ht="15">
      <c r="A79" s="22" t="s">
        <v>131</v>
      </c>
      <c r="B79" s="22" t="s">
        <v>13</v>
      </c>
      <c r="C79" s="24"/>
      <c r="E79" s="28">
        <v>23</v>
      </c>
      <c r="F79" s="5">
        <v>8</v>
      </c>
      <c r="G79" s="26"/>
      <c r="I79" s="31" t="s">
        <v>354</v>
      </c>
      <c r="K79" s="31"/>
      <c r="M79" s="31"/>
      <c r="O79" s="31"/>
      <c r="Q79" s="31"/>
      <c r="S79" s="31"/>
      <c r="U79" s="31"/>
      <c r="W79" s="31"/>
      <c r="Y79" s="31"/>
      <c r="AA79" s="27">
        <v>39</v>
      </c>
      <c r="AC79" s="27"/>
      <c r="AE79" s="27" t="s">
        <v>7</v>
      </c>
      <c r="AG79" s="27"/>
      <c r="AI79" s="27"/>
      <c r="AK79" s="27"/>
      <c r="AM79" s="26">
        <f t="shared" si="12"/>
        <v>8</v>
      </c>
      <c r="AN79" s="26">
        <f t="shared" si="13"/>
        <v>8</v>
      </c>
      <c r="AO79" s="6">
        <f t="shared" si="14"/>
        <v>0</v>
      </c>
      <c r="AP79" s="26">
        <f t="shared" si="15"/>
        <v>0</v>
      </c>
      <c r="AQ79" s="26">
        <f t="shared" si="16"/>
        <v>0</v>
      </c>
      <c r="AR79" s="13">
        <f t="shared" si="17"/>
        <v>0</v>
      </c>
    </row>
    <row r="80" spans="1:44" ht="15">
      <c r="A80" s="33" t="s">
        <v>520</v>
      </c>
      <c r="B80" s="23" t="s">
        <v>508</v>
      </c>
      <c r="C80" s="24"/>
      <c r="E80" s="26"/>
      <c r="G80" s="26"/>
      <c r="I80" s="26"/>
      <c r="K80" s="26"/>
      <c r="M80" s="26"/>
      <c r="O80" s="26"/>
      <c r="Q80" s="26"/>
      <c r="S80" s="26"/>
      <c r="U80" s="26"/>
      <c r="W80" s="26"/>
      <c r="Y80" s="26"/>
      <c r="AE80" s="27" t="s">
        <v>7</v>
      </c>
      <c r="AG80" s="27"/>
      <c r="AI80" s="27"/>
      <c r="AK80" s="27"/>
      <c r="AM80" s="26">
        <f t="shared" si="12"/>
        <v>0</v>
      </c>
      <c r="AN80" s="26">
        <f t="shared" si="13"/>
        <v>0</v>
      </c>
      <c r="AO80" s="6">
        <f t="shared" si="14"/>
        <v>0</v>
      </c>
      <c r="AP80" s="26">
        <f t="shared" si="15"/>
        <v>0</v>
      </c>
      <c r="AQ80" s="26">
        <f t="shared" si="16"/>
        <v>0</v>
      </c>
      <c r="AR80" s="13">
        <f t="shared" si="17"/>
        <v>0</v>
      </c>
    </row>
    <row r="81" spans="1:44" ht="15">
      <c r="A81" s="32" t="s">
        <v>341</v>
      </c>
      <c r="B81" s="22" t="s">
        <v>9</v>
      </c>
      <c r="C81" s="24"/>
      <c r="E81" s="26"/>
      <c r="G81" s="26"/>
      <c r="I81" s="31" t="s">
        <v>7</v>
      </c>
      <c r="K81" s="31"/>
      <c r="M81" s="31"/>
      <c r="O81" s="31"/>
      <c r="Q81" s="31"/>
      <c r="S81" s="31"/>
      <c r="U81" s="31"/>
      <c r="W81" s="31"/>
      <c r="Y81" s="31"/>
      <c r="AA81" s="31"/>
      <c r="AC81" s="31"/>
      <c r="AE81" s="31"/>
      <c r="AG81" s="31"/>
      <c r="AI81" s="31"/>
      <c r="AK81" s="31"/>
      <c r="AM81" s="26">
        <f t="shared" si="12"/>
        <v>0</v>
      </c>
      <c r="AN81" s="26">
        <f t="shared" si="13"/>
        <v>0</v>
      </c>
      <c r="AO81" s="6">
        <f t="shared" si="14"/>
        <v>0</v>
      </c>
      <c r="AP81" s="26">
        <f t="shared" si="15"/>
        <v>0</v>
      </c>
      <c r="AQ81" s="26">
        <f t="shared" si="16"/>
        <v>0</v>
      </c>
      <c r="AR81" s="13">
        <f t="shared" si="17"/>
        <v>0</v>
      </c>
    </row>
    <row r="82" spans="1:44" ht="15">
      <c r="A82" s="32" t="s">
        <v>361</v>
      </c>
      <c r="B82" s="33" t="s">
        <v>9</v>
      </c>
      <c r="C82" s="24"/>
      <c r="E82" s="26"/>
      <c r="G82" s="26"/>
      <c r="I82" s="26"/>
      <c r="K82" s="31" t="s">
        <v>333</v>
      </c>
      <c r="M82" s="31">
        <v>45</v>
      </c>
      <c r="O82" s="31"/>
      <c r="Q82" s="31"/>
      <c r="S82" s="31"/>
      <c r="U82" s="31"/>
      <c r="W82" s="31"/>
      <c r="Y82" s="31"/>
      <c r="AA82" s="31"/>
      <c r="AC82" s="31"/>
      <c r="AE82" s="31"/>
      <c r="AG82" s="31"/>
      <c r="AI82" s="31"/>
      <c r="AK82" s="31"/>
      <c r="AM82" s="26">
        <f t="shared" si="12"/>
        <v>0</v>
      </c>
      <c r="AN82" s="26">
        <f t="shared" si="13"/>
        <v>0</v>
      </c>
      <c r="AO82" s="6">
        <f t="shared" si="14"/>
        <v>0</v>
      </c>
      <c r="AP82" s="26">
        <f t="shared" si="15"/>
        <v>0</v>
      </c>
      <c r="AQ82" s="26">
        <f t="shared" si="16"/>
        <v>0</v>
      </c>
      <c r="AR82" s="13">
        <f t="shared" si="17"/>
        <v>0</v>
      </c>
    </row>
    <row r="83" spans="1:44" ht="15">
      <c r="A83" s="23" t="s">
        <v>51</v>
      </c>
      <c r="B83" s="22" t="s">
        <v>1</v>
      </c>
      <c r="C83" s="31" t="s">
        <v>7</v>
      </c>
      <c r="E83" s="26"/>
      <c r="G83" s="26"/>
      <c r="I83" s="27"/>
      <c r="K83" s="28">
        <v>16</v>
      </c>
      <c r="L83" s="5">
        <v>15</v>
      </c>
      <c r="M83" s="28">
        <v>20</v>
      </c>
      <c r="N83" s="5">
        <v>11</v>
      </c>
      <c r="O83" s="31" t="s">
        <v>333</v>
      </c>
      <c r="Q83" s="27" t="s">
        <v>354</v>
      </c>
      <c r="S83" s="26">
        <v>5</v>
      </c>
      <c r="T83" s="15">
        <v>45</v>
      </c>
      <c r="U83" s="26"/>
      <c r="W83" s="26"/>
      <c r="Y83" s="26"/>
      <c r="AG83" s="26">
        <v>26</v>
      </c>
      <c r="AH83" s="25">
        <v>5</v>
      </c>
      <c r="AI83" s="26">
        <v>19</v>
      </c>
      <c r="AJ83" s="25">
        <v>12</v>
      </c>
      <c r="AM83" s="26">
        <f t="shared" si="12"/>
        <v>88</v>
      </c>
      <c r="AN83" s="26">
        <f t="shared" si="13"/>
        <v>0</v>
      </c>
      <c r="AO83" s="6">
        <f t="shared" si="14"/>
        <v>0</v>
      </c>
      <c r="AP83" s="26">
        <f t="shared" si="15"/>
        <v>12</v>
      </c>
      <c r="AQ83" s="26">
        <f t="shared" si="16"/>
        <v>76</v>
      </c>
      <c r="AR83" s="13">
        <f t="shared" si="17"/>
        <v>0</v>
      </c>
    </row>
    <row r="84" spans="1:44" ht="15">
      <c r="A84" s="33" t="s">
        <v>382</v>
      </c>
      <c r="B84" s="33" t="s">
        <v>9</v>
      </c>
      <c r="C84" s="24"/>
      <c r="E84" s="26"/>
      <c r="G84" s="26"/>
      <c r="I84" s="26"/>
      <c r="K84" s="31">
        <v>39</v>
      </c>
      <c r="M84" s="31">
        <v>43</v>
      </c>
      <c r="O84" s="31">
        <v>33</v>
      </c>
      <c r="Q84" s="27">
        <v>37</v>
      </c>
      <c r="S84" s="26">
        <v>13</v>
      </c>
      <c r="T84" s="15">
        <v>20</v>
      </c>
      <c r="U84" s="26"/>
      <c r="W84" s="26"/>
      <c r="Y84" s="26"/>
      <c r="AG84" s="26">
        <v>15</v>
      </c>
      <c r="AH84" s="25">
        <v>16</v>
      </c>
      <c r="AI84" s="26">
        <v>9</v>
      </c>
      <c r="AJ84" s="25">
        <v>29</v>
      </c>
      <c r="AM84" s="26">
        <f t="shared" si="12"/>
        <v>65</v>
      </c>
      <c r="AN84" s="26">
        <f t="shared" si="13"/>
        <v>0</v>
      </c>
      <c r="AO84" s="6">
        <f t="shared" si="14"/>
        <v>0</v>
      </c>
      <c r="AP84" s="26">
        <f t="shared" si="15"/>
        <v>29</v>
      </c>
      <c r="AQ84" s="26">
        <f t="shared" si="16"/>
        <v>36</v>
      </c>
      <c r="AR84" s="13">
        <f t="shared" si="17"/>
        <v>0</v>
      </c>
    </row>
    <row r="85" spans="1:44" ht="15">
      <c r="A85" s="33" t="s">
        <v>459</v>
      </c>
      <c r="B85" s="33" t="s">
        <v>12</v>
      </c>
      <c r="C85" s="24"/>
      <c r="E85" s="26"/>
      <c r="G85" s="26"/>
      <c r="I85" s="26"/>
      <c r="K85" s="26"/>
      <c r="M85" s="26"/>
      <c r="O85" s="26"/>
      <c r="Q85" s="26"/>
      <c r="S85" s="26"/>
      <c r="U85" s="27" t="s">
        <v>7</v>
      </c>
      <c r="W85" s="27"/>
      <c r="Y85" s="27"/>
      <c r="AA85" s="27"/>
      <c r="AC85" s="27"/>
      <c r="AE85" s="27"/>
      <c r="AG85" s="27"/>
      <c r="AI85" s="27"/>
      <c r="AK85" s="27"/>
      <c r="AM85" s="26">
        <f t="shared" si="12"/>
        <v>0</v>
      </c>
      <c r="AN85" s="26">
        <f t="shared" si="13"/>
        <v>0</v>
      </c>
      <c r="AO85" s="6">
        <f t="shared" si="14"/>
        <v>0</v>
      </c>
      <c r="AP85" s="26">
        <f t="shared" si="15"/>
        <v>0</v>
      </c>
      <c r="AQ85" s="26">
        <f t="shared" si="16"/>
        <v>0</v>
      </c>
      <c r="AR85" s="13">
        <f t="shared" si="17"/>
        <v>0</v>
      </c>
    </row>
    <row r="86" spans="1:44" ht="15">
      <c r="A86" s="33" t="s">
        <v>324</v>
      </c>
      <c r="B86" s="22" t="s">
        <v>319</v>
      </c>
      <c r="C86" s="24"/>
      <c r="E86" s="24"/>
      <c r="G86" s="31">
        <v>52</v>
      </c>
      <c r="I86" s="31">
        <v>54</v>
      </c>
      <c r="K86" s="31"/>
      <c r="M86" s="31"/>
      <c r="O86" s="31"/>
      <c r="Q86" s="31"/>
      <c r="S86" s="31"/>
      <c r="U86" s="31"/>
      <c r="W86" s="31"/>
      <c r="Y86" s="31"/>
      <c r="AA86" s="31"/>
      <c r="AC86" s="31"/>
      <c r="AE86" s="31"/>
      <c r="AG86" s="31"/>
      <c r="AI86" s="31"/>
      <c r="AK86" s="27">
        <v>54</v>
      </c>
      <c r="AM86" s="26">
        <f t="shared" si="12"/>
        <v>0</v>
      </c>
      <c r="AN86" s="26">
        <f t="shared" si="13"/>
        <v>0</v>
      </c>
      <c r="AO86" s="6">
        <f t="shared" si="14"/>
        <v>0</v>
      </c>
      <c r="AP86" s="26">
        <f t="shared" si="15"/>
        <v>0</v>
      </c>
      <c r="AQ86" s="26">
        <f t="shared" si="16"/>
        <v>0</v>
      </c>
      <c r="AR86" s="13">
        <f t="shared" si="17"/>
        <v>0</v>
      </c>
    </row>
    <row r="87" spans="1:44" ht="15">
      <c r="A87" s="23" t="s">
        <v>147</v>
      </c>
      <c r="B87" s="22" t="s">
        <v>14</v>
      </c>
      <c r="C87" s="24"/>
      <c r="E87" s="31">
        <v>55</v>
      </c>
      <c r="G87" s="26"/>
      <c r="I87" s="31" t="s">
        <v>7</v>
      </c>
      <c r="K87" s="31"/>
      <c r="M87" s="31"/>
      <c r="O87" s="31"/>
      <c r="Q87" s="31"/>
      <c r="S87" s="31"/>
      <c r="U87" s="31"/>
      <c r="W87" s="31"/>
      <c r="Y87" s="31"/>
      <c r="AA87" s="31"/>
      <c r="AC87" s="31"/>
      <c r="AE87" s="27">
        <v>32</v>
      </c>
      <c r="AG87" s="27"/>
      <c r="AI87" s="27"/>
      <c r="AK87" s="27"/>
      <c r="AM87" s="26">
        <f t="shared" si="12"/>
        <v>0</v>
      </c>
      <c r="AN87" s="26">
        <f t="shared" si="13"/>
        <v>0</v>
      </c>
      <c r="AO87" s="6">
        <f t="shared" si="14"/>
        <v>0</v>
      </c>
      <c r="AP87" s="26">
        <f t="shared" si="15"/>
        <v>0</v>
      </c>
      <c r="AQ87" s="26">
        <f t="shared" si="16"/>
        <v>0</v>
      </c>
      <c r="AR87" s="13">
        <f t="shared" si="17"/>
        <v>0</v>
      </c>
    </row>
    <row r="88" spans="1:44" ht="15">
      <c r="A88" s="23" t="s">
        <v>122</v>
      </c>
      <c r="B88" s="22" t="s">
        <v>110</v>
      </c>
      <c r="C88" s="24"/>
      <c r="E88" s="31">
        <v>40</v>
      </c>
      <c r="I88" s="31" t="s">
        <v>7</v>
      </c>
      <c r="K88" s="31"/>
      <c r="M88" s="31"/>
      <c r="O88" s="31"/>
      <c r="Q88" s="31"/>
      <c r="S88" s="31"/>
      <c r="U88" s="31"/>
      <c r="W88" s="26">
        <v>16</v>
      </c>
      <c r="X88" s="20">
        <v>15</v>
      </c>
      <c r="Y88" s="31"/>
      <c r="AA88" s="26">
        <v>22</v>
      </c>
      <c r="AB88" s="25">
        <v>9</v>
      </c>
      <c r="AE88" s="26">
        <v>11</v>
      </c>
      <c r="AF88" s="25">
        <v>24</v>
      </c>
      <c r="AK88" s="27">
        <v>37</v>
      </c>
      <c r="AM88" s="26">
        <f t="shared" si="12"/>
        <v>48</v>
      </c>
      <c r="AN88" s="26">
        <f t="shared" si="13"/>
        <v>48</v>
      </c>
      <c r="AO88" s="6">
        <f t="shared" si="14"/>
        <v>0</v>
      </c>
      <c r="AP88" s="26">
        <f t="shared" si="15"/>
        <v>0</v>
      </c>
      <c r="AQ88" s="26">
        <f t="shared" si="16"/>
        <v>0</v>
      </c>
      <c r="AR88" s="13">
        <f t="shared" si="17"/>
        <v>0</v>
      </c>
    </row>
    <row r="89" spans="1:44" ht="15">
      <c r="A89" s="33" t="s">
        <v>381</v>
      </c>
      <c r="B89" s="33" t="s">
        <v>8</v>
      </c>
      <c r="C89" s="24"/>
      <c r="E89" s="26"/>
      <c r="G89" s="26"/>
      <c r="I89" s="26"/>
      <c r="K89" s="28">
        <v>23</v>
      </c>
      <c r="L89" s="5">
        <v>8</v>
      </c>
      <c r="M89" s="31" t="s">
        <v>333</v>
      </c>
      <c r="O89" s="26">
        <v>30</v>
      </c>
      <c r="P89" s="5">
        <v>1</v>
      </c>
      <c r="Q89" s="26"/>
      <c r="S89" s="26">
        <v>2</v>
      </c>
      <c r="T89" s="15">
        <v>80</v>
      </c>
      <c r="U89" s="27">
        <v>33</v>
      </c>
      <c r="W89" s="27"/>
      <c r="Y89" s="27"/>
      <c r="AA89" s="27"/>
      <c r="AC89" s="26">
        <v>9</v>
      </c>
      <c r="AD89" s="25">
        <v>15</v>
      </c>
      <c r="AG89" s="26">
        <v>11</v>
      </c>
      <c r="AH89" s="25">
        <v>24</v>
      </c>
      <c r="AI89" s="26">
        <v>11</v>
      </c>
      <c r="AJ89" s="25">
        <v>24</v>
      </c>
      <c r="AM89" s="26">
        <f t="shared" si="12"/>
        <v>152</v>
      </c>
      <c r="AN89" s="26">
        <f t="shared" si="13"/>
        <v>0</v>
      </c>
      <c r="AO89" s="26">
        <f t="shared" si="14"/>
        <v>0</v>
      </c>
      <c r="AP89" s="26">
        <f t="shared" si="15"/>
        <v>25</v>
      </c>
      <c r="AQ89" s="26">
        <f t="shared" si="16"/>
        <v>112</v>
      </c>
      <c r="AR89" s="29">
        <f t="shared" si="17"/>
        <v>0</v>
      </c>
    </row>
    <row r="90" spans="1:44" ht="15">
      <c r="A90" s="30" t="s">
        <v>571</v>
      </c>
      <c r="B90" s="23" t="s">
        <v>2</v>
      </c>
      <c r="C90" s="24"/>
      <c r="E90" s="26"/>
      <c r="G90" s="26"/>
      <c r="I90" s="26"/>
      <c r="K90" s="26"/>
      <c r="M90" s="26"/>
      <c r="O90" s="26"/>
      <c r="Q90" s="26"/>
      <c r="S90" s="26"/>
      <c r="U90" s="26"/>
      <c r="W90" s="26"/>
      <c r="Y90" s="26"/>
      <c r="AK90" s="27">
        <v>52</v>
      </c>
      <c r="AM90" s="26">
        <f t="shared" si="12"/>
        <v>0</v>
      </c>
      <c r="AN90" s="26">
        <f t="shared" si="13"/>
        <v>0</v>
      </c>
      <c r="AO90" s="26">
        <f t="shared" si="14"/>
        <v>0</v>
      </c>
      <c r="AP90" s="26">
        <f t="shared" si="15"/>
        <v>0</v>
      </c>
      <c r="AQ90" s="26">
        <f t="shared" si="16"/>
        <v>0</v>
      </c>
      <c r="AR90" s="29">
        <f t="shared" si="17"/>
        <v>0</v>
      </c>
    </row>
    <row r="91" spans="1:44" ht="15">
      <c r="A91" s="23" t="s">
        <v>157</v>
      </c>
      <c r="B91" s="22" t="s">
        <v>17</v>
      </c>
      <c r="C91" s="31" t="s">
        <v>7</v>
      </c>
      <c r="E91" s="31">
        <v>59</v>
      </c>
      <c r="G91" s="26"/>
      <c r="I91" s="26"/>
      <c r="K91" s="26"/>
      <c r="M91" s="26"/>
      <c r="O91" s="26"/>
      <c r="Q91" s="26"/>
      <c r="S91" s="26"/>
      <c r="U91" s="26"/>
      <c r="W91" s="31">
        <v>41</v>
      </c>
      <c r="Y91" s="26"/>
      <c r="AK91" s="27">
        <v>47</v>
      </c>
      <c r="AM91" s="26">
        <f t="shared" si="12"/>
        <v>0</v>
      </c>
      <c r="AN91" s="26">
        <f t="shared" si="13"/>
        <v>0</v>
      </c>
      <c r="AO91" s="6">
        <f t="shared" si="14"/>
        <v>0</v>
      </c>
      <c r="AP91" s="26">
        <f t="shared" si="15"/>
        <v>0</v>
      </c>
      <c r="AQ91" s="6">
        <f t="shared" si="16"/>
        <v>0</v>
      </c>
      <c r="AR91" s="13">
        <f t="shared" si="17"/>
        <v>0</v>
      </c>
    </row>
    <row r="92" spans="1:44" ht="15">
      <c r="A92" s="23" t="s">
        <v>33</v>
      </c>
      <c r="B92" s="22" t="s">
        <v>10</v>
      </c>
      <c r="C92" s="28" t="s">
        <v>19</v>
      </c>
      <c r="E92" s="26"/>
      <c r="G92" s="26"/>
      <c r="I92" s="26"/>
      <c r="K92" s="26"/>
      <c r="M92" s="26"/>
      <c r="O92" s="26"/>
      <c r="Q92" s="26"/>
      <c r="S92" s="26"/>
      <c r="U92" s="26"/>
      <c r="W92" s="26"/>
      <c r="Y92" s="26">
        <v>20</v>
      </c>
      <c r="Z92" s="18">
        <v>11</v>
      </c>
      <c r="AM92" s="26">
        <f t="shared" si="12"/>
        <v>11</v>
      </c>
      <c r="AN92" s="26">
        <f t="shared" si="13"/>
        <v>0</v>
      </c>
      <c r="AO92" s="6">
        <f t="shared" si="14"/>
        <v>11</v>
      </c>
      <c r="AP92" s="26">
        <f t="shared" si="15"/>
        <v>0</v>
      </c>
      <c r="AQ92" s="6">
        <f t="shared" si="16"/>
        <v>0</v>
      </c>
      <c r="AR92" s="13">
        <f t="shared" si="17"/>
        <v>0</v>
      </c>
    </row>
    <row r="93" spans="1:44" ht="15">
      <c r="A93" s="32" t="s">
        <v>343</v>
      </c>
      <c r="B93" s="22" t="s">
        <v>167</v>
      </c>
      <c r="C93" s="24"/>
      <c r="E93" s="26"/>
      <c r="G93" s="26"/>
      <c r="I93" s="31">
        <v>53</v>
      </c>
      <c r="K93" s="31"/>
      <c r="M93" s="31"/>
      <c r="O93" s="31"/>
      <c r="Q93" s="31"/>
      <c r="S93" s="31"/>
      <c r="U93" s="31"/>
      <c r="W93" s="31"/>
      <c r="Y93" s="31"/>
      <c r="AA93" s="31"/>
      <c r="AC93" s="31"/>
      <c r="AE93" s="31"/>
      <c r="AG93" s="31"/>
      <c r="AI93" s="31"/>
      <c r="AK93" s="31"/>
      <c r="AM93" s="26">
        <f t="shared" si="12"/>
        <v>0</v>
      </c>
      <c r="AN93" s="26">
        <f t="shared" si="13"/>
        <v>0</v>
      </c>
      <c r="AO93" s="6">
        <f t="shared" si="14"/>
        <v>0</v>
      </c>
      <c r="AP93" s="26">
        <f t="shared" si="15"/>
        <v>0</v>
      </c>
      <c r="AQ93" s="6">
        <f t="shared" si="16"/>
        <v>0</v>
      </c>
      <c r="AR93" s="13">
        <f t="shared" si="17"/>
        <v>0</v>
      </c>
    </row>
    <row r="94" spans="1:44" ht="15">
      <c r="A94" s="23" t="s">
        <v>34</v>
      </c>
      <c r="B94" s="22" t="s">
        <v>5</v>
      </c>
      <c r="C94" s="28">
        <v>15</v>
      </c>
      <c r="D94" s="5">
        <v>16</v>
      </c>
      <c r="E94" s="28">
        <v>8</v>
      </c>
      <c r="F94" s="5">
        <v>32</v>
      </c>
      <c r="G94" s="26">
        <v>23</v>
      </c>
      <c r="H94" s="5">
        <v>8</v>
      </c>
      <c r="I94" s="31" t="s">
        <v>7</v>
      </c>
      <c r="K94" s="31"/>
      <c r="M94" s="31"/>
      <c r="O94" s="31"/>
      <c r="Q94" s="26">
        <v>18</v>
      </c>
      <c r="R94" s="5">
        <v>13</v>
      </c>
      <c r="S94" s="26"/>
      <c r="U94" s="26">
        <v>6</v>
      </c>
      <c r="V94" s="15">
        <v>40</v>
      </c>
      <c r="W94" s="31" t="s">
        <v>7</v>
      </c>
      <c r="Y94" s="26">
        <v>18</v>
      </c>
      <c r="Z94" s="18">
        <v>13</v>
      </c>
      <c r="AA94" s="26">
        <v>7</v>
      </c>
      <c r="AB94" s="25">
        <v>36</v>
      </c>
      <c r="AC94" s="26">
        <v>9</v>
      </c>
      <c r="AD94" s="25">
        <v>15</v>
      </c>
      <c r="AE94" s="27" t="s">
        <v>250</v>
      </c>
      <c r="AG94" s="27"/>
      <c r="AI94" s="27"/>
      <c r="AK94" s="26" t="s">
        <v>564</v>
      </c>
      <c r="AM94" s="26">
        <f t="shared" si="12"/>
        <v>173</v>
      </c>
      <c r="AN94" s="26">
        <f t="shared" si="13"/>
        <v>68</v>
      </c>
      <c r="AO94" s="6">
        <f t="shared" si="14"/>
        <v>50</v>
      </c>
      <c r="AP94" s="26">
        <f t="shared" si="15"/>
        <v>0</v>
      </c>
      <c r="AQ94" s="6">
        <f t="shared" si="16"/>
        <v>0</v>
      </c>
      <c r="AR94" s="13">
        <f t="shared" si="17"/>
        <v>40</v>
      </c>
    </row>
    <row r="95" spans="1:44" ht="15">
      <c r="A95" s="23" t="s">
        <v>83</v>
      </c>
      <c r="B95" s="22" t="s">
        <v>16</v>
      </c>
      <c r="C95" s="31">
        <v>58</v>
      </c>
      <c r="E95" s="26"/>
      <c r="G95" s="31">
        <v>41</v>
      </c>
      <c r="I95" s="31" t="s">
        <v>7</v>
      </c>
      <c r="K95" s="31"/>
      <c r="M95" s="31"/>
      <c r="O95" s="31"/>
      <c r="Q95" s="27">
        <v>61</v>
      </c>
      <c r="S95" s="27"/>
      <c r="U95" s="27"/>
      <c r="W95" s="31">
        <v>42</v>
      </c>
      <c r="Y95" s="27" t="s">
        <v>7</v>
      </c>
      <c r="AA95" s="27">
        <v>55</v>
      </c>
      <c r="AC95" s="27"/>
      <c r="AE95" s="27"/>
      <c r="AG95" s="27"/>
      <c r="AI95" s="27"/>
      <c r="AK95" s="27"/>
      <c r="AM95" s="26">
        <f t="shared" si="12"/>
        <v>0</v>
      </c>
      <c r="AN95" s="26">
        <f t="shared" si="13"/>
        <v>0</v>
      </c>
      <c r="AO95" s="6">
        <f t="shared" si="14"/>
        <v>0</v>
      </c>
      <c r="AP95" s="26">
        <f t="shared" si="15"/>
        <v>0</v>
      </c>
      <c r="AQ95" s="6">
        <f t="shared" si="16"/>
        <v>0</v>
      </c>
      <c r="AR95" s="13">
        <f t="shared" si="17"/>
        <v>0</v>
      </c>
    </row>
    <row r="96" spans="1:44" ht="15">
      <c r="A96" s="23" t="s">
        <v>64</v>
      </c>
      <c r="B96" s="22" t="s">
        <v>3</v>
      </c>
      <c r="C96" s="31">
        <v>52</v>
      </c>
      <c r="E96" s="26"/>
      <c r="G96" s="26">
        <v>20</v>
      </c>
      <c r="H96" s="5">
        <v>11</v>
      </c>
      <c r="I96" s="27"/>
      <c r="K96" s="31">
        <v>37</v>
      </c>
      <c r="M96" s="31">
        <v>35</v>
      </c>
      <c r="O96" s="26">
        <v>12</v>
      </c>
      <c r="P96" s="5">
        <v>22</v>
      </c>
      <c r="Q96" s="26">
        <v>27</v>
      </c>
      <c r="R96" s="5">
        <v>4</v>
      </c>
      <c r="S96" s="26">
        <v>19</v>
      </c>
      <c r="T96" s="15">
        <v>12</v>
      </c>
      <c r="U96" s="27" t="s">
        <v>7</v>
      </c>
      <c r="W96" s="27"/>
      <c r="Y96" s="27" t="s">
        <v>7</v>
      </c>
      <c r="AA96" s="27"/>
      <c r="AC96" s="27"/>
      <c r="AE96" s="27"/>
      <c r="AG96" s="27"/>
      <c r="AI96" s="27"/>
      <c r="AK96" s="27"/>
      <c r="AM96" s="26">
        <f t="shared" si="12"/>
        <v>49</v>
      </c>
      <c r="AN96" s="26">
        <f t="shared" si="13"/>
        <v>0</v>
      </c>
      <c r="AO96" s="6">
        <f t="shared" si="14"/>
        <v>15</v>
      </c>
      <c r="AP96" s="26">
        <f t="shared" si="15"/>
        <v>22</v>
      </c>
      <c r="AQ96" s="6">
        <f t="shared" si="16"/>
        <v>12</v>
      </c>
      <c r="AR96" s="13">
        <f t="shared" si="17"/>
        <v>0</v>
      </c>
    </row>
    <row r="97" spans="1:44" ht="15">
      <c r="A97" s="33" t="s">
        <v>521</v>
      </c>
      <c r="B97" s="23" t="s">
        <v>17</v>
      </c>
      <c r="C97" s="24"/>
      <c r="E97" s="26"/>
      <c r="G97" s="26"/>
      <c r="I97" s="26"/>
      <c r="K97" s="26"/>
      <c r="M97" s="26"/>
      <c r="O97" s="26"/>
      <c r="Q97" s="26"/>
      <c r="S97" s="26"/>
      <c r="U97" s="26"/>
      <c r="W97" s="26"/>
      <c r="Y97" s="26"/>
      <c r="AE97" s="27" t="s">
        <v>7</v>
      </c>
      <c r="AG97" s="27"/>
      <c r="AI97" s="27"/>
      <c r="AK97" s="27"/>
      <c r="AM97" s="26">
        <f t="shared" si="12"/>
        <v>0</v>
      </c>
      <c r="AN97" s="26">
        <f t="shared" si="13"/>
        <v>0</v>
      </c>
      <c r="AO97" s="6">
        <f t="shared" si="14"/>
        <v>0</v>
      </c>
      <c r="AP97" s="26">
        <f t="shared" si="15"/>
        <v>0</v>
      </c>
      <c r="AQ97" s="6">
        <f t="shared" si="16"/>
        <v>0</v>
      </c>
      <c r="AR97" s="13">
        <f t="shared" si="17"/>
        <v>0</v>
      </c>
    </row>
    <row r="98" spans="1:44" ht="15">
      <c r="A98" s="32" t="s">
        <v>360</v>
      </c>
      <c r="B98" s="33" t="s">
        <v>14</v>
      </c>
      <c r="C98" s="24"/>
      <c r="E98" s="26"/>
      <c r="G98" s="26"/>
      <c r="I98" s="26"/>
      <c r="K98" s="31">
        <v>52</v>
      </c>
      <c r="M98" s="31">
        <v>46</v>
      </c>
      <c r="O98" s="31" t="s">
        <v>331</v>
      </c>
      <c r="Q98" s="31"/>
      <c r="S98" s="31"/>
      <c r="U98" s="31"/>
      <c r="W98" s="31"/>
      <c r="Y98" s="31"/>
      <c r="AA98" s="31"/>
      <c r="AC98" s="31"/>
      <c r="AE98" s="31"/>
      <c r="AG98" s="31"/>
      <c r="AI98" s="31"/>
      <c r="AK98" s="31"/>
      <c r="AM98" s="26">
        <f aca="true" t="shared" si="18" ref="AM98:AM129">+D98+F98+H98+J98+L98+N98+P98+R98+T98+V98+Z98+X98+AB98+AD98+AF98+AH98+AJ98+AL98</f>
        <v>0</v>
      </c>
      <c r="AN98" s="26">
        <f aca="true" t="shared" si="19" ref="AN98:AN129">+F98+J98+X98+AB98+AF98+AL98</f>
        <v>0</v>
      </c>
      <c r="AO98" s="6">
        <f aca="true" t="shared" si="20" ref="AO98:AO129">+D98+H98+R98+Z98</f>
        <v>0</v>
      </c>
      <c r="AP98" s="26">
        <f aca="true" t="shared" si="21" ref="AP98:AP129">+P98+AJ98</f>
        <v>0</v>
      </c>
      <c r="AQ98" s="6">
        <f aca="true" t="shared" si="22" ref="AQ98:AQ129">+L98+N98+T98+AH98</f>
        <v>0</v>
      </c>
      <c r="AR98" s="13">
        <f aca="true" t="shared" si="23" ref="AR98:AR129">+V98</f>
        <v>0</v>
      </c>
    </row>
    <row r="99" spans="1:44" ht="15">
      <c r="A99" s="23" t="s">
        <v>45</v>
      </c>
      <c r="B99" s="22" t="s">
        <v>5</v>
      </c>
      <c r="C99" s="28">
        <v>19</v>
      </c>
      <c r="D99" s="5">
        <v>12</v>
      </c>
      <c r="E99" s="24"/>
      <c r="G99" s="26">
        <v>22</v>
      </c>
      <c r="H99" s="5">
        <v>9</v>
      </c>
      <c r="I99" s="26"/>
      <c r="K99" s="26"/>
      <c r="M99" s="26"/>
      <c r="O99" s="26"/>
      <c r="Q99" s="26">
        <v>17</v>
      </c>
      <c r="R99" s="5">
        <v>14</v>
      </c>
      <c r="S99" s="26"/>
      <c r="U99" s="26">
        <v>28</v>
      </c>
      <c r="V99" s="15">
        <v>3</v>
      </c>
      <c r="W99" s="26"/>
      <c r="Y99" s="26">
        <v>12</v>
      </c>
      <c r="Z99" s="18">
        <v>22</v>
      </c>
      <c r="AM99" s="26">
        <f t="shared" si="18"/>
        <v>60</v>
      </c>
      <c r="AN99" s="26">
        <f t="shared" si="19"/>
        <v>0</v>
      </c>
      <c r="AO99" s="6">
        <f t="shared" si="20"/>
        <v>57</v>
      </c>
      <c r="AP99" s="26">
        <f t="shared" si="21"/>
        <v>0</v>
      </c>
      <c r="AQ99" s="6">
        <f t="shared" si="22"/>
        <v>0</v>
      </c>
      <c r="AR99" s="13">
        <f t="shared" si="23"/>
        <v>3</v>
      </c>
    </row>
    <row r="100" spans="1:44" ht="15">
      <c r="A100" s="33" t="s">
        <v>393</v>
      </c>
      <c r="B100" s="33" t="s">
        <v>4</v>
      </c>
      <c r="C100" s="24"/>
      <c r="E100" s="26"/>
      <c r="G100" s="26"/>
      <c r="I100" s="26"/>
      <c r="K100" s="31">
        <v>54</v>
      </c>
      <c r="M100" s="31">
        <v>47</v>
      </c>
      <c r="O100" s="31"/>
      <c r="Q100" s="31"/>
      <c r="S100" s="31"/>
      <c r="U100" s="31"/>
      <c r="W100" s="31"/>
      <c r="Y100" s="31"/>
      <c r="AA100" s="31"/>
      <c r="AC100" s="31"/>
      <c r="AE100" s="31"/>
      <c r="AG100" s="27">
        <v>51</v>
      </c>
      <c r="AI100" s="27">
        <v>37</v>
      </c>
      <c r="AK100" s="27"/>
      <c r="AM100" s="26">
        <f t="shared" si="18"/>
        <v>0</v>
      </c>
      <c r="AN100" s="26">
        <f t="shared" si="19"/>
        <v>0</v>
      </c>
      <c r="AO100" s="6">
        <f t="shared" si="20"/>
        <v>0</v>
      </c>
      <c r="AP100" s="26">
        <f t="shared" si="21"/>
        <v>0</v>
      </c>
      <c r="AQ100" s="6">
        <f t="shared" si="22"/>
        <v>0</v>
      </c>
      <c r="AR100" s="13">
        <f t="shared" si="23"/>
        <v>0</v>
      </c>
    </row>
    <row r="101" spans="1:44" ht="15">
      <c r="A101" s="33" t="s">
        <v>340</v>
      </c>
      <c r="B101" s="22" t="s">
        <v>4</v>
      </c>
      <c r="C101" s="24"/>
      <c r="E101" s="26"/>
      <c r="G101" s="26"/>
      <c r="I101" s="31">
        <v>51</v>
      </c>
      <c r="K101" s="31"/>
      <c r="M101" s="31"/>
      <c r="O101" s="31"/>
      <c r="Q101" s="31"/>
      <c r="S101" s="31"/>
      <c r="U101" s="31"/>
      <c r="W101" s="31"/>
      <c r="Y101" s="31"/>
      <c r="AA101" s="27">
        <v>56</v>
      </c>
      <c r="AC101" s="27"/>
      <c r="AE101" s="27"/>
      <c r="AG101" s="27"/>
      <c r="AI101" s="27"/>
      <c r="AK101" s="27"/>
      <c r="AM101" s="26">
        <f t="shared" si="18"/>
        <v>0</v>
      </c>
      <c r="AN101" s="26">
        <f t="shared" si="19"/>
        <v>0</v>
      </c>
      <c r="AO101" s="6">
        <f t="shared" si="20"/>
        <v>0</v>
      </c>
      <c r="AP101" s="26">
        <f t="shared" si="21"/>
        <v>0</v>
      </c>
      <c r="AQ101" s="6">
        <f t="shared" si="22"/>
        <v>0</v>
      </c>
      <c r="AR101" s="13">
        <f t="shared" si="23"/>
        <v>0</v>
      </c>
    </row>
    <row r="102" spans="1:44" ht="15">
      <c r="A102" s="23" t="s">
        <v>567</v>
      </c>
      <c r="B102" s="23" t="s">
        <v>14</v>
      </c>
      <c r="C102" s="24"/>
      <c r="E102" s="26"/>
      <c r="G102" s="26"/>
      <c r="I102" s="26"/>
      <c r="K102" s="26"/>
      <c r="M102" s="26"/>
      <c r="O102" s="26"/>
      <c r="Q102" s="26"/>
      <c r="S102" s="26"/>
      <c r="U102" s="26"/>
      <c r="W102" s="26"/>
      <c r="Y102" s="26"/>
      <c r="AK102" s="27">
        <v>35</v>
      </c>
      <c r="AM102" s="26">
        <f t="shared" si="18"/>
        <v>0</v>
      </c>
      <c r="AN102" s="26">
        <f t="shared" si="19"/>
        <v>0</v>
      </c>
      <c r="AO102" s="6">
        <f t="shared" si="20"/>
        <v>0</v>
      </c>
      <c r="AP102" s="26">
        <f t="shared" si="21"/>
        <v>0</v>
      </c>
      <c r="AQ102" s="6">
        <f t="shared" si="22"/>
        <v>0</v>
      </c>
      <c r="AR102" s="13">
        <f t="shared" si="23"/>
        <v>0</v>
      </c>
    </row>
    <row r="103" spans="1:44" ht="15">
      <c r="A103" s="23" t="s">
        <v>79</v>
      </c>
      <c r="B103" s="22" t="s">
        <v>18</v>
      </c>
      <c r="C103" s="31" t="s">
        <v>7</v>
      </c>
      <c r="E103" s="31">
        <v>52</v>
      </c>
      <c r="G103" s="31" t="s">
        <v>250</v>
      </c>
      <c r="I103" s="26" t="s">
        <v>19</v>
      </c>
      <c r="K103" s="26"/>
      <c r="M103" s="26"/>
      <c r="O103" s="26"/>
      <c r="Q103" s="27">
        <v>35</v>
      </c>
      <c r="S103" s="27"/>
      <c r="U103" s="27"/>
      <c r="W103" s="31">
        <v>45</v>
      </c>
      <c r="Y103" s="27">
        <v>45</v>
      </c>
      <c r="AA103" s="26">
        <v>19</v>
      </c>
      <c r="AB103" s="25">
        <v>12</v>
      </c>
      <c r="AE103" s="26">
        <v>20</v>
      </c>
      <c r="AF103" s="25">
        <v>11</v>
      </c>
      <c r="AK103" s="27">
        <v>42</v>
      </c>
      <c r="AM103" s="26">
        <f t="shared" si="18"/>
        <v>23</v>
      </c>
      <c r="AN103" s="26">
        <f t="shared" si="19"/>
        <v>23</v>
      </c>
      <c r="AO103" s="6">
        <f t="shared" si="20"/>
        <v>0</v>
      </c>
      <c r="AP103" s="26">
        <f t="shared" si="21"/>
        <v>0</v>
      </c>
      <c r="AQ103" s="6">
        <f t="shared" si="22"/>
        <v>0</v>
      </c>
      <c r="AR103" s="13">
        <f t="shared" si="23"/>
        <v>0</v>
      </c>
    </row>
    <row r="104" spans="1:44" ht="15">
      <c r="A104" s="23" t="s">
        <v>60</v>
      </c>
      <c r="B104" s="22" t="s">
        <v>3</v>
      </c>
      <c r="C104" s="28">
        <v>22</v>
      </c>
      <c r="D104" s="5">
        <v>9</v>
      </c>
      <c r="E104" s="26"/>
      <c r="G104" s="31">
        <v>31</v>
      </c>
      <c r="I104" s="26"/>
      <c r="K104" s="28">
        <v>30</v>
      </c>
      <c r="L104" s="5">
        <v>1</v>
      </c>
      <c r="M104" s="28">
        <v>30</v>
      </c>
      <c r="N104" s="5">
        <v>1</v>
      </c>
      <c r="O104" s="26">
        <v>8</v>
      </c>
      <c r="P104" s="5">
        <v>32</v>
      </c>
      <c r="Q104" s="27">
        <v>41</v>
      </c>
      <c r="S104" s="27"/>
      <c r="U104" s="26">
        <v>22</v>
      </c>
      <c r="V104" s="15">
        <v>9</v>
      </c>
      <c r="W104" s="26"/>
      <c r="Y104" s="26">
        <v>23</v>
      </c>
      <c r="Z104" s="18">
        <v>8</v>
      </c>
      <c r="AG104" s="27">
        <v>33</v>
      </c>
      <c r="AI104" s="27" t="s">
        <v>333</v>
      </c>
      <c r="AK104" s="27"/>
      <c r="AM104" s="26">
        <f t="shared" si="18"/>
        <v>60</v>
      </c>
      <c r="AN104" s="26">
        <f t="shared" si="19"/>
        <v>0</v>
      </c>
      <c r="AO104" s="6">
        <f t="shared" si="20"/>
        <v>17</v>
      </c>
      <c r="AP104" s="26">
        <f t="shared" si="21"/>
        <v>32</v>
      </c>
      <c r="AQ104" s="6">
        <f t="shared" si="22"/>
        <v>2</v>
      </c>
      <c r="AR104" s="13">
        <f t="shared" si="23"/>
        <v>9</v>
      </c>
    </row>
    <row r="105" spans="1:44" ht="15">
      <c r="A105" s="23" t="s">
        <v>53</v>
      </c>
      <c r="B105" s="22" t="s">
        <v>15</v>
      </c>
      <c r="C105" s="31">
        <v>38</v>
      </c>
      <c r="E105" s="31">
        <v>39</v>
      </c>
      <c r="G105" s="31">
        <v>44</v>
      </c>
      <c r="I105" s="27"/>
      <c r="K105" s="27"/>
      <c r="M105" s="27"/>
      <c r="O105" s="27"/>
      <c r="Q105" s="27">
        <v>59</v>
      </c>
      <c r="S105" s="27"/>
      <c r="U105" s="27"/>
      <c r="W105" s="27"/>
      <c r="Y105" s="27"/>
      <c r="AA105" s="27"/>
      <c r="AC105" s="27"/>
      <c r="AE105" s="27"/>
      <c r="AG105" s="27"/>
      <c r="AI105" s="27"/>
      <c r="AK105" s="27"/>
      <c r="AM105" s="26">
        <f t="shared" si="18"/>
        <v>0</v>
      </c>
      <c r="AN105" s="26">
        <f t="shared" si="19"/>
        <v>0</v>
      </c>
      <c r="AO105" s="6">
        <f t="shared" si="20"/>
        <v>0</v>
      </c>
      <c r="AP105" s="26">
        <f t="shared" si="21"/>
        <v>0</v>
      </c>
      <c r="AQ105" s="6">
        <f t="shared" si="22"/>
        <v>0</v>
      </c>
      <c r="AR105" s="13">
        <f t="shared" si="23"/>
        <v>0</v>
      </c>
    </row>
    <row r="106" spans="1:44" ht="15">
      <c r="A106" s="23" t="s">
        <v>565</v>
      </c>
      <c r="B106" s="23" t="s">
        <v>15</v>
      </c>
      <c r="C106" s="24"/>
      <c r="E106" s="26"/>
      <c r="G106" s="26"/>
      <c r="I106" s="26"/>
      <c r="K106" s="26"/>
      <c r="M106" s="26"/>
      <c r="O106" s="26"/>
      <c r="Q106" s="26"/>
      <c r="S106" s="26"/>
      <c r="U106" s="26"/>
      <c r="W106" s="26"/>
      <c r="Y106" s="26"/>
      <c r="AK106" s="27" t="s">
        <v>354</v>
      </c>
      <c r="AM106" s="26">
        <f t="shared" si="18"/>
        <v>0</v>
      </c>
      <c r="AN106" s="26">
        <f t="shared" si="19"/>
        <v>0</v>
      </c>
      <c r="AO106" s="26">
        <f t="shared" si="20"/>
        <v>0</v>
      </c>
      <c r="AP106" s="26">
        <f t="shared" si="21"/>
        <v>0</v>
      </c>
      <c r="AQ106" s="26">
        <f t="shared" si="22"/>
        <v>0</v>
      </c>
      <c r="AR106" s="29">
        <f t="shared" si="23"/>
        <v>0</v>
      </c>
    </row>
    <row r="107" spans="1:44" ht="15">
      <c r="A107" s="30" t="s">
        <v>518</v>
      </c>
      <c r="B107" s="23" t="s">
        <v>2</v>
      </c>
      <c r="C107" s="24"/>
      <c r="E107" s="26"/>
      <c r="G107" s="26"/>
      <c r="I107" s="26"/>
      <c r="K107" s="26"/>
      <c r="M107" s="26"/>
      <c r="O107" s="26"/>
      <c r="Q107" s="26"/>
      <c r="S107" s="26"/>
      <c r="U107" s="26"/>
      <c r="W107" s="26"/>
      <c r="Y107" s="26"/>
      <c r="AE107" s="27" t="s">
        <v>7</v>
      </c>
      <c r="AG107" s="27"/>
      <c r="AI107" s="27"/>
      <c r="AK107" s="27"/>
      <c r="AM107" s="26">
        <f t="shared" si="18"/>
        <v>0</v>
      </c>
      <c r="AN107" s="26">
        <f t="shared" si="19"/>
        <v>0</v>
      </c>
      <c r="AO107" s="6">
        <f t="shared" si="20"/>
        <v>0</v>
      </c>
      <c r="AP107" s="26">
        <f t="shared" si="21"/>
        <v>0</v>
      </c>
      <c r="AQ107" s="6">
        <f t="shared" si="22"/>
        <v>0</v>
      </c>
      <c r="AR107" s="13">
        <f t="shared" si="23"/>
        <v>0</v>
      </c>
    </row>
    <row r="108" spans="1:44" ht="15">
      <c r="A108" s="30" t="s">
        <v>560</v>
      </c>
      <c r="B108" s="23" t="s">
        <v>559</v>
      </c>
      <c r="C108" s="24"/>
      <c r="E108" s="26"/>
      <c r="G108" s="26"/>
      <c r="I108" s="26"/>
      <c r="K108" s="26"/>
      <c r="M108" s="26"/>
      <c r="O108" s="26"/>
      <c r="Q108" s="26"/>
      <c r="S108" s="26"/>
      <c r="U108" s="26"/>
      <c r="W108" s="26"/>
      <c r="Y108" s="26"/>
      <c r="AI108" s="27">
        <v>38</v>
      </c>
      <c r="AK108" s="27"/>
      <c r="AM108" s="26">
        <f t="shared" si="18"/>
        <v>0</v>
      </c>
      <c r="AN108" s="26">
        <f t="shared" si="19"/>
        <v>0</v>
      </c>
      <c r="AO108" s="6">
        <f t="shared" si="20"/>
        <v>0</v>
      </c>
      <c r="AP108" s="26">
        <f t="shared" si="21"/>
        <v>0</v>
      </c>
      <c r="AQ108" s="6">
        <f t="shared" si="22"/>
        <v>0</v>
      </c>
      <c r="AR108" s="13">
        <f t="shared" si="23"/>
        <v>0</v>
      </c>
    </row>
    <row r="109" spans="1:44" ht="15">
      <c r="A109" s="33" t="s">
        <v>377</v>
      </c>
      <c r="B109" s="33" t="s">
        <v>5</v>
      </c>
      <c r="C109" s="24"/>
      <c r="K109" s="31">
        <v>37</v>
      </c>
      <c r="M109" s="31">
        <v>38</v>
      </c>
      <c r="O109" s="26">
        <v>28</v>
      </c>
      <c r="P109" s="5">
        <v>3</v>
      </c>
      <c r="Q109" s="26"/>
      <c r="S109" s="26">
        <v>15</v>
      </c>
      <c r="T109" s="15">
        <v>16</v>
      </c>
      <c r="U109" s="26"/>
      <c r="W109" s="26"/>
      <c r="Y109" s="26"/>
      <c r="AG109" s="26">
        <v>23</v>
      </c>
      <c r="AH109" s="25">
        <v>8</v>
      </c>
      <c r="AI109" s="26">
        <v>8</v>
      </c>
      <c r="AJ109" s="25">
        <v>32</v>
      </c>
      <c r="AM109" s="26">
        <f t="shared" si="18"/>
        <v>59</v>
      </c>
      <c r="AN109" s="26">
        <f t="shared" si="19"/>
        <v>0</v>
      </c>
      <c r="AO109" s="6">
        <f t="shared" si="20"/>
        <v>0</v>
      </c>
      <c r="AP109" s="26">
        <f t="shared" si="21"/>
        <v>35</v>
      </c>
      <c r="AQ109" s="6">
        <f t="shared" si="22"/>
        <v>24</v>
      </c>
      <c r="AR109" s="13">
        <f t="shared" si="23"/>
        <v>0</v>
      </c>
    </row>
    <row r="110" spans="1:44" ht="15">
      <c r="A110" s="23" t="s">
        <v>38</v>
      </c>
      <c r="B110" s="22" t="s">
        <v>11</v>
      </c>
      <c r="C110" s="28">
        <v>12</v>
      </c>
      <c r="D110" s="5">
        <v>22</v>
      </c>
      <c r="E110" s="24"/>
      <c r="G110" s="26">
        <v>8</v>
      </c>
      <c r="H110" s="5">
        <v>32</v>
      </c>
      <c r="I110" s="31" t="s">
        <v>7</v>
      </c>
      <c r="K110" s="28">
        <v>4</v>
      </c>
      <c r="L110" s="5">
        <v>50</v>
      </c>
      <c r="M110" s="28">
        <v>6</v>
      </c>
      <c r="N110" s="5">
        <v>40</v>
      </c>
      <c r="O110" s="26">
        <v>3</v>
      </c>
      <c r="P110" s="5">
        <v>60</v>
      </c>
      <c r="Q110" s="26">
        <v>8</v>
      </c>
      <c r="R110" s="5">
        <v>32</v>
      </c>
      <c r="S110" s="26">
        <v>8</v>
      </c>
      <c r="T110" s="15">
        <v>32</v>
      </c>
      <c r="U110" s="26">
        <v>15</v>
      </c>
      <c r="V110" s="15">
        <v>16</v>
      </c>
      <c r="W110" s="26">
        <v>21</v>
      </c>
      <c r="X110" s="20">
        <v>10</v>
      </c>
      <c r="Y110" s="26">
        <v>5</v>
      </c>
      <c r="Z110" s="18">
        <v>45</v>
      </c>
      <c r="AA110" s="27">
        <v>36</v>
      </c>
      <c r="AC110" s="26">
        <v>9</v>
      </c>
      <c r="AD110" s="25">
        <v>15</v>
      </c>
      <c r="AE110" s="27" t="s">
        <v>7</v>
      </c>
      <c r="AG110" s="26">
        <v>16</v>
      </c>
      <c r="AH110" s="25">
        <v>15</v>
      </c>
      <c r="AI110" s="26">
        <v>16</v>
      </c>
      <c r="AJ110" s="25">
        <v>15</v>
      </c>
      <c r="AK110" s="27">
        <v>43</v>
      </c>
      <c r="AM110" s="26">
        <f t="shared" si="18"/>
        <v>384</v>
      </c>
      <c r="AN110" s="26">
        <f t="shared" si="19"/>
        <v>10</v>
      </c>
      <c r="AO110" s="6">
        <f t="shared" si="20"/>
        <v>131</v>
      </c>
      <c r="AP110" s="26">
        <f t="shared" si="21"/>
        <v>75</v>
      </c>
      <c r="AQ110" s="6">
        <f t="shared" si="22"/>
        <v>137</v>
      </c>
      <c r="AR110" s="13">
        <f t="shared" si="23"/>
        <v>16</v>
      </c>
    </row>
    <row r="111" spans="1:44" ht="15">
      <c r="A111" s="33" t="s">
        <v>385</v>
      </c>
      <c r="B111" s="33" t="s">
        <v>1</v>
      </c>
      <c r="C111" s="24"/>
      <c r="E111" s="26"/>
      <c r="G111" s="26"/>
      <c r="I111" s="26"/>
      <c r="K111" s="28">
        <v>19</v>
      </c>
      <c r="L111" s="5">
        <v>12</v>
      </c>
      <c r="M111" s="28">
        <v>13</v>
      </c>
      <c r="N111" s="5">
        <v>20</v>
      </c>
      <c r="O111" s="26">
        <v>15</v>
      </c>
      <c r="P111" s="5">
        <v>16</v>
      </c>
      <c r="Q111" s="26"/>
      <c r="S111" s="26">
        <v>25</v>
      </c>
      <c r="T111" s="15">
        <v>6</v>
      </c>
      <c r="U111" s="26">
        <v>20</v>
      </c>
      <c r="V111" s="15">
        <v>11</v>
      </c>
      <c r="W111" s="26"/>
      <c r="Y111" s="26"/>
      <c r="AG111" s="26">
        <v>29</v>
      </c>
      <c r="AH111" s="25">
        <v>2</v>
      </c>
      <c r="AI111" s="26">
        <v>20</v>
      </c>
      <c r="AJ111" s="25">
        <v>11</v>
      </c>
      <c r="AM111" s="26">
        <f t="shared" si="18"/>
        <v>78</v>
      </c>
      <c r="AN111" s="26">
        <f t="shared" si="19"/>
        <v>0</v>
      </c>
      <c r="AO111" s="6">
        <f t="shared" si="20"/>
        <v>0</v>
      </c>
      <c r="AP111" s="26">
        <f t="shared" si="21"/>
        <v>27</v>
      </c>
      <c r="AQ111" s="6">
        <f t="shared" si="22"/>
        <v>40</v>
      </c>
      <c r="AR111" s="13">
        <f t="shared" si="23"/>
        <v>11</v>
      </c>
    </row>
    <row r="112" spans="1:44" ht="15">
      <c r="A112" s="23" t="s">
        <v>552</v>
      </c>
      <c r="B112" s="23" t="s">
        <v>4</v>
      </c>
      <c r="E112" s="26"/>
      <c r="G112" s="26"/>
      <c r="I112" s="26"/>
      <c r="K112" s="26"/>
      <c r="M112" s="26"/>
      <c r="O112" s="26"/>
      <c r="Q112" s="26"/>
      <c r="S112" s="26"/>
      <c r="U112" s="26"/>
      <c r="W112" s="26"/>
      <c r="Y112" s="26"/>
      <c r="AG112" s="27">
        <v>52</v>
      </c>
      <c r="AI112" s="27"/>
      <c r="AK112" s="27"/>
      <c r="AM112" s="26">
        <f t="shared" si="18"/>
        <v>0</v>
      </c>
      <c r="AN112" s="26">
        <f t="shared" si="19"/>
        <v>0</v>
      </c>
      <c r="AO112" s="6">
        <f t="shared" si="20"/>
        <v>0</v>
      </c>
      <c r="AP112" s="26">
        <f t="shared" si="21"/>
        <v>0</v>
      </c>
      <c r="AQ112" s="6">
        <f t="shared" si="22"/>
        <v>0</v>
      </c>
      <c r="AR112" s="13">
        <f t="shared" si="23"/>
        <v>0</v>
      </c>
    </row>
    <row r="113" spans="1:44" ht="15">
      <c r="A113" s="23" t="s">
        <v>44</v>
      </c>
      <c r="B113" s="22" t="s">
        <v>1</v>
      </c>
      <c r="C113" s="28">
        <v>9</v>
      </c>
      <c r="D113" s="5">
        <v>29</v>
      </c>
      <c r="E113" s="28">
        <v>14</v>
      </c>
      <c r="F113" s="5">
        <v>18</v>
      </c>
      <c r="G113" s="6">
        <v>11</v>
      </c>
      <c r="H113" s="5">
        <v>24</v>
      </c>
      <c r="I113" s="6" t="s">
        <v>19</v>
      </c>
      <c r="K113" s="26"/>
      <c r="M113" s="26"/>
      <c r="Q113" s="6">
        <v>4</v>
      </c>
      <c r="R113" s="5">
        <v>50</v>
      </c>
      <c r="S113" s="26"/>
      <c r="U113" s="26">
        <v>29</v>
      </c>
      <c r="V113" s="15">
        <v>2</v>
      </c>
      <c r="W113" s="31" t="s">
        <v>7</v>
      </c>
      <c r="Y113" s="26">
        <v>18</v>
      </c>
      <c r="Z113" s="18">
        <v>13</v>
      </c>
      <c r="AA113" s="27" t="s">
        <v>7</v>
      </c>
      <c r="AC113" s="27"/>
      <c r="AE113" s="27" t="s">
        <v>7</v>
      </c>
      <c r="AG113" s="27"/>
      <c r="AI113" s="27"/>
      <c r="AK113" s="27" t="s">
        <v>7</v>
      </c>
      <c r="AM113" s="26">
        <f t="shared" si="18"/>
        <v>136</v>
      </c>
      <c r="AN113" s="26">
        <f t="shared" si="19"/>
        <v>18</v>
      </c>
      <c r="AO113" s="6">
        <f t="shared" si="20"/>
        <v>116</v>
      </c>
      <c r="AP113" s="26">
        <f t="shared" si="21"/>
        <v>0</v>
      </c>
      <c r="AQ113" s="6">
        <f t="shared" si="22"/>
        <v>0</v>
      </c>
      <c r="AR113" s="13">
        <f t="shared" si="23"/>
        <v>2</v>
      </c>
    </row>
    <row r="114" spans="1:44" ht="15">
      <c r="A114" s="23" t="s">
        <v>73</v>
      </c>
      <c r="B114" s="22" t="s">
        <v>10</v>
      </c>
      <c r="C114" s="31">
        <v>44</v>
      </c>
      <c r="E114" s="26"/>
      <c r="G114" s="27"/>
      <c r="I114" s="27"/>
      <c r="K114" s="28">
        <v>13</v>
      </c>
      <c r="L114" s="5">
        <v>20</v>
      </c>
      <c r="M114" s="31" t="s">
        <v>333</v>
      </c>
      <c r="O114" s="26">
        <v>17</v>
      </c>
      <c r="P114" s="5">
        <v>14</v>
      </c>
      <c r="Q114" s="27">
        <v>45</v>
      </c>
      <c r="S114" s="26">
        <v>29</v>
      </c>
      <c r="T114" s="15">
        <v>2</v>
      </c>
      <c r="U114" s="27" t="s">
        <v>7</v>
      </c>
      <c r="W114" s="27"/>
      <c r="Y114" s="27"/>
      <c r="AA114" s="27"/>
      <c r="AC114" s="27"/>
      <c r="AE114" s="27"/>
      <c r="AG114" s="27">
        <v>38</v>
      </c>
      <c r="AI114" s="26">
        <v>26</v>
      </c>
      <c r="AJ114" s="25">
        <v>5</v>
      </c>
      <c r="AM114" s="26">
        <f t="shared" si="18"/>
        <v>41</v>
      </c>
      <c r="AN114" s="26">
        <f t="shared" si="19"/>
        <v>0</v>
      </c>
      <c r="AO114" s="6">
        <f t="shared" si="20"/>
        <v>0</v>
      </c>
      <c r="AP114" s="26">
        <f t="shared" si="21"/>
        <v>19</v>
      </c>
      <c r="AQ114" s="6">
        <f t="shared" si="22"/>
        <v>22</v>
      </c>
      <c r="AR114" s="13">
        <f t="shared" si="23"/>
        <v>0</v>
      </c>
    </row>
    <row r="115" spans="1:44" ht="15">
      <c r="A115" s="33" t="s">
        <v>378</v>
      </c>
      <c r="B115" s="33" t="s">
        <v>11</v>
      </c>
      <c r="C115" s="24"/>
      <c r="E115" s="26"/>
      <c r="G115" s="26"/>
      <c r="K115" s="28">
        <v>27</v>
      </c>
      <c r="L115" s="5">
        <v>4</v>
      </c>
      <c r="M115" s="28">
        <v>14</v>
      </c>
      <c r="N115" s="5">
        <v>18</v>
      </c>
      <c r="O115" s="31">
        <v>31</v>
      </c>
      <c r="Q115" s="31"/>
      <c r="S115" s="27">
        <v>35</v>
      </c>
      <c r="U115" s="27"/>
      <c r="W115" s="27"/>
      <c r="Y115" s="27"/>
      <c r="AA115" s="27"/>
      <c r="AC115" s="27"/>
      <c r="AE115" s="27"/>
      <c r="AG115" s="27">
        <v>46</v>
      </c>
      <c r="AI115" s="27">
        <v>34</v>
      </c>
      <c r="AK115" s="27"/>
      <c r="AM115" s="26">
        <f t="shared" si="18"/>
        <v>22</v>
      </c>
      <c r="AN115" s="26">
        <f t="shared" si="19"/>
        <v>0</v>
      </c>
      <c r="AO115" s="6">
        <f t="shared" si="20"/>
        <v>0</v>
      </c>
      <c r="AP115" s="26">
        <f t="shared" si="21"/>
        <v>0</v>
      </c>
      <c r="AQ115" s="6">
        <f t="shared" si="22"/>
        <v>22</v>
      </c>
      <c r="AR115" s="13">
        <f t="shared" si="23"/>
        <v>0</v>
      </c>
    </row>
    <row r="116" spans="1:44" ht="15">
      <c r="A116" s="23" t="s">
        <v>25</v>
      </c>
      <c r="B116" s="22" t="s">
        <v>14</v>
      </c>
      <c r="C116" s="28">
        <v>6</v>
      </c>
      <c r="D116" s="5">
        <v>40</v>
      </c>
      <c r="E116" s="28">
        <v>9</v>
      </c>
      <c r="F116" s="5">
        <v>29</v>
      </c>
      <c r="G116" s="26">
        <v>14</v>
      </c>
      <c r="H116" s="5">
        <v>18</v>
      </c>
      <c r="I116" s="26">
        <v>10</v>
      </c>
      <c r="J116" s="5">
        <v>26</v>
      </c>
      <c r="K116" s="28">
        <v>21</v>
      </c>
      <c r="L116" s="5">
        <v>10</v>
      </c>
      <c r="M116" s="28">
        <v>7</v>
      </c>
      <c r="N116" s="5">
        <v>36</v>
      </c>
      <c r="O116" s="31" t="s">
        <v>333</v>
      </c>
      <c r="Q116" s="26">
        <v>3</v>
      </c>
      <c r="R116" s="5">
        <v>60</v>
      </c>
      <c r="S116" s="26">
        <v>12</v>
      </c>
      <c r="T116" s="15">
        <v>22</v>
      </c>
      <c r="U116" s="26">
        <v>8</v>
      </c>
      <c r="V116" s="15">
        <v>32</v>
      </c>
      <c r="W116" s="26">
        <v>3</v>
      </c>
      <c r="X116" s="20">
        <v>60</v>
      </c>
      <c r="Y116" s="26">
        <v>6</v>
      </c>
      <c r="Z116" s="18">
        <v>40</v>
      </c>
      <c r="AA116" s="26" t="s">
        <v>19</v>
      </c>
      <c r="AC116" s="26">
        <v>2</v>
      </c>
      <c r="AD116" s="25">
        <v>80</v>
      </c>
      <c r="AE116" s="26">
        <v>13</v>
      </c>
      <c r="AF116" s="25">
        <v>20</v>
      </c>
      <c r="AG116" s="26">
        <v>24</v>
      </c>
      <c r="AH116" s="25">
        <v>7</v>
      </c>
      <c r="AI116" s="27" t="s">
        <v>332</v>
      </c>
      <c r="AK116" s="27" t="s">
        <v>7</v>
      </c>
      <c r="AM116" s="26">
        <f t="shared" si="18"/>
        <v>480</v>
      </c>
      <c r="AN116" s="26">
        <f t="shared" si="19"/>
        <v>135</v>
      </c>
      <c r="AO116" s="6">
        <f t="shared" si="20"/>
        <v>158</v>
      </c>
      <c r="AP116" s="26">
        <f t="shared" si="21"/>
        <v>0</v>
      </c>
      <c r="AQ116" s="6">
        <f t="shared" si="22"/>
        <v>75</v>
      </c>
      <c r="AR116" s="13">
        <f t="shared" si="23"/>
        <v>32</v>
      </c>
    </row>
    <row r="117" spans="1:44" ht="15">
      <c r="A117" s="33" t="s">
        <v>375</v>
      </c>
      <c r="B117" s="33" t="s">
        <v>10</v>
      </c>
      <c r="E117" s="26"/>
      <c r="K117" s="31" t="s">
        <v>333</v>
      </c>
      <c r="M117" s="31">
        <v>40</v>
      </c>
      <c r="O117" s="31">
        <v>37</v>
      </c>
      <c r="Q117" s="31"/>
      <c r="S117" s="27" t="s">
        <v>333</v>
      </c>
      <c r="U117" s="27" t="s">
        <v>19</v>
      </c>
      <c r="W117" s="27"/>
      <c r="Y117" s="27"/>
      <c r="AA117" s="27"/>
      <c r="AC117" s="27"/>
      <c r="AE117" s="27"/>
      <c r="AG117" s="27"/>
      <c r="AI117" s="27"/>
      <c r="AK117" s="27"/>
      <c r="AM117" s="26">
        <f t="shared" si="18"/>
        <v>0</v>
      </c>
      <c r="AN117" s="26">
        <f t="shared" si="19"/>
        <v>0</v>
      </c>
      <c r="AO117" s="6">
        <f t="shared" si="20"/>
        <v>0</v>
      </c>
      <c r="AP117" s="6">
        <f t="shared" si="21"/>
        <v>0</v>
      </c>
      <c r="AQ117" s="6">
        <f t="shared" si="22"/>
        <v>0</v>
      </c>
      <c r="AR117" s="13">
        <f t="shared" si="23"/>
        <v>0</v>
      </c>
    </row>
    <row r="118" spans="1:44" ht="15">
      <c r="A118" s="32" t="s">
        <v>365</v>
      </c>
      <c r="B118" s="33" t="s">
        <v>9</v>
      </c>
      <c r="C118" s="24"/>
      <c r="E118" s="26"/>
      <c r="G118" s="26"/>
      <c r="I118" s="26"/>
      <c r="K118" s="31">
        <v>51</v>
      </c>
      <c r="M118" s="31"/>
      <c r="O118" s="31">
        <v>40</v>
      </c>
      <c r="Q118" s="31"/>
      <c r="S118" s="31"/>
      <c r="U118" s="31"/>
      <c r="W118" s="31"/>
      <c r="Y118" s="31"/>
      <c r="AA118" s="31"/>
      <c r="AC118" s="31"/>
      <c r="AE118" s="31"/>
      <c r="AG118" s="31"/>
      <c r="AI118" s="31"/>
      <c r="AK118" s="31"/>
      <c r="AM118" s="26">
        <f t="shared" si="18"/>
        <v>0</v>
      </c>
      <c r="AN118" s="26">
        <f t="shared" si="19"/>
        <v>0</v>
      </c>
      <c r="AO118" s="6">
        <f t="shared" si="20"/>
        <v>0</v>
      </c>
      <c r="AP118" s="6">
        <f t="shared" si="21"/>
        <v>0</v>
      </c>
      <c r="AQ118" s="6">
        <f t="shared" si="22"/>
        <v>0</v>
      </c>
      <c r="AR118" s="13">
        <f t="shared" si="23"/>
        <v>0</v>
      </c>
    </row>
    <row r="119" spans="1:44" ht="15">
      <c r="A119" s="23" t="s">
        <v>68</v>
      </c>
      <c r="B119" s="22" t="s">
        <v>11</v>
      </c>
      <c r="C119" s="31">
        <v>47</v>
      </c>
      <c r="E119" s="31">
        <v>47</v>
      </c>
      <c r="G119" s="31">
        <v>36</v>
      </c>
      <c r="I119" s="31" t="s">
        <v>7</v>
      </c>
      <c r="K119" s="31"/>
      <c r="M119" s="31"/>
      <c r="O119" s="31"/>
      <c r="Q119" s="27">
        <v>56</v>
      </c>
      <c r="S119" s="27">
        <v>47</v>
      </c>
      <c r="U119" s="27">
        <v>36</v>
      </c>
      <c r="W119" s="27"/>
      <c r="Y119" s="27">
        <v>32</v>
      </c>
      <c r="AA119" s="27"/>
      <c r="AC119" s="27"/>
      <c r="AE119" s="27"/>
      <c r="AG119" s="27"/>
      <c r="AI119" s="27"/>
      <c r="AK119" s="27"/>
      <c r="AM119" s="26">
        <f t="shared" si="18"/>
        <v>0</v>
      </c>
      <c r="AN119" s="26">
        <f t="shared" si="19"/>
        <v>0</v>
      </c>
      <c r="AO119" s="6">
        <f t="shared" si="20"/>
        <v>0</v>
      </c>
      <c r="AP119" s="6">
        <f t="shared" si="21"/>
        <v>0</v>
      </c>
      <c r="AQ119" s="6">
        <f t="shared" si="22"/>
        <v>0</v>
      </c>
      <c r="AR119" s="13">
        <f t="shared" si="23"/>
        <v>0</v>
      </c>
    </row>
    <row r="120" spans="1:44" ht="15">
      <c r="A120" s="33" t="s">
        <v>392</v>
      </c>
      <c r="B120" s="33" t="s">
        <v>11</v>
      </c>
      <c r="I120" s="26"/>
      <c r="K120" s="28">
        <v>11</v>
      </c>
      <c r="L120" s="5">
        <v>24</v>
      </c>
      <c r="M120" s="28">
        <v>15</v>
      </c>
      <c r="N120" s="5">
        <v>16</v>
      </c>
      <c r="O120" s="26">
        <v>22</v>
      </c>
      <c r="P120" s="5">
        <v>9</v>
      </c>
      <c r="Q120" s="26"/>
      <c r="S120" s="26">
        <v>30</v>
      </c>
      <c r="T120" s="15">
        <v>1</v>
      </c>
      <c r="U120" s="26"/>
      <c r="W120" s="26"/>
      <c r="Y120" s="26"/>
      <c r="AM120" s="26">
        <f t="shared" si="18"/>
        <v>50</v>
      </c>
      <c r="AN120" s="26">
        <f t="shared" si="19"/>
        <v>0</v>
      </c>
      <c r="AO120" s="6">
        <f t="shared" si="20"/>
        <v>0</v>
      </c>
      <c r="AP120" s="6">
        <f t="shared" si="21"/>
        <v>9</v>
      </c>
      <c r="AQ120" s="6">
        <f t="shared" si="22"/>
        <v>41</v>
      </c>
      <c r="AR120" s="13">
        <f t="shared" si="23"/>
        <v>0</v>
      </c>
    </row>
    <row r="121" spans="1:44" ht="15">
      <c r="A121" s="33" t="s">
        <v>384</v>
      </c>
      <c r="B121" s="33" t="s">
        <v>10</v>
      </c>
      <c r="C121" s="24"/>
      <c r="E121" s="26"/>
      <c r="G121" s="26"/>
      <c r="I121" s="26"/>
      <c r="K121" s="28">
        <v>7</v>
      </c>
      <c r="L121" s="5">
        <v>36</v>
      </c>
      <c r="M121" s="28">
        <v>4</v>
      </c>
      <c r="N121" s="5">
        <v>50</v>
      </c>
      <c r="O121" s="31" t="s">
        <v>333</v>
      </c>
      <c r="Q121" s="31"/>
      <c r="S121" s="26">
        <v>11</v>
      </c>
      <c r="T121" s="15">
        <v>24</v>
      </c>
      <c r="U121" s="26">
        <v>7</v>
      </c>
      <c r="V121" s="15">
        <v>36</v>
      </c>
      <c r="W121" s="26"/>
      <c r="Y121" s="26"/>
      <c r="AC121" s="26">
        <v>4</v>
      </c>
      <c r="AD121" s="25">
        <v>50</v>
      </c>
      <c r="AG121" s="26">
        <v>9</v>
      </c>
      <c r="AH121" s="25">
        <v>29</v>
      </c>
      <c r="AI121" s="27" t="s">
        <v>333</v>
      </c>
      <c r="AK121" s="27"/>
      <c r="AM121" s="26">
        <f t="shared" si="18"/>
        <v>225</v>
      </c>
      <c r="AN121" s="26">
        <f t="shared" si="19"/>
        <v>0</v>
      </c>
      <c r="AO121" s="6">
        <f t="shared" si="20"/>
        <v>0</v>
      </c>
      <c r="AP121" s="6">
        <f t="shared" si="21"/>
        <v>0</v>
      </c>
      <c r="AQ121" s="6">
        <f t="shared" si="22"/>
        <v>139</v>
      </c>
      <c r="AR121" s="13">
        <f t="shared" si="23"/>
        <v>36</v>
      </c>
    </row>
    <row r="122" spans="1:44" ht="15">
      <c r="A122" s="23" t="s">
        <v>138</v>
      </c>
      <c r="B122" s="22" t="s">
        <v>9</v>
      </c>
      <c r="C122" s="26"/>
      <c r="E122" s="31">
        <v>56</v>
      </c>
      <c r="I122" s="31">
        <v>45</v>
      </c>
      <c r="K122" s="31"/>
      <c r="M122" s="31"/>
      <c r="O122" s="31"/>
      <c r="Q122" s="31"/>
      <c r="S122" s="31"/>
      <c r="U122" s="31"/>
      <c r="W122" s="31">
        <v>32</v>
      </c>
      <c r="Y122" s="31"/>
      <c r="AA122" s="26">
        <v>20</v>
      </c>
      <c r="AB122" s="25">
        <v>11</v>
      </c>
      <c r="AE122" s="27" t="s">
        <v>7</v>
      </c>
      <c r="AG122" s="27"/>
      <c r="AI122" s="27"/>
      <c r="AK122" s="27" t="s">
        <v>250</v>
      </c>
      <c r="AM122" s="26">
        <f t="shared" si="18"/>
        <v>11</v>
      </c>
      <c r="AN122" s="26">
        <f t="shared" si="19"/>
        <v>11</v>
      </c>
      <c r="AO122" s="6">
        <f t="shared" si="20"/>
        <v>0</v>
      </c>
      <c r="AP122" s="6">
        <f t="shared" si="21"/>
        <v>0</v>
      </c>
      <c r="AQ122" s="6">
        <f t="shared" si="22"/>
        <v>0</v>
      </c>
      <c r="AR122" s="13">
        <f t="shared" si="23"/>
        <v>0</v>
      </c>
    </row>
    <row r="123" spans="1:44" ht="15">
      <c r="A123" s="33" t="s">
        <v>367</v>
      </c>
      <c r="B123" s="33" t="s">
        <v>5</v>
      </c>
      <c r="C123" s="24"/>
      <c r="E123" s="26"/>
      <c r="G123" s="26"/>
      <c r="I123" s="26"/>
      <c r="K123" s="31">
        <v>40</v>
      </c>
      <c r="M123" s="28">
        <v>27</v>
      </c>
      <c r="N123" s="5">
        <v>4</v>
      </c>
      <c r="O123" s="31" t="s">
        <v>333</v>
      </c>
      <c r="Q123" s="31"/>
      <c r="S123" s="27">
        <v>38</v>
      </c>
      <c r="U123" s="26">
        <v>30</v>
      </c>
      <c r="V123" s="15">
        <v>1</v>
      </c>
      <c r="W123" s="26"/>
      <c r="Y123" s="26"/>
      <c r="AG123" s="26">
        <v>27</v>
      </c>
      <c r="AH123" s="25">
        <v>4</v>
      </c>
      <c r="AI123" s="26">
        <v>21</v>
      </c>
      <c r="AJ123" s="25">
        <v>10</v>
      </c>
      <c r="AM123" s="26">
        <f t="shared" si="18"/>
        <v>19</v>
      </c>
      <c r="AN123" s="26">
        <f t="shared" si="19"/>
        <v>0</v>
      </c>
      <c r="AO123" s="6">
        <f t="shared" si="20"/>
        <v>0</v>
      </c>
      <c r="AP123" s="6">
        <f t="shared" si="21"/>
        <v>10</v>
      </c>
      <c r="AQ123" s="6">
        <f t="shared" si="22"/>
        <v>8</v>
      </c>
      <c r="AR123" s="13">
        <f t="shared" si="23"/>
        <v>1</v>
      </c>
    </row>
    <row r="124" spans="1:44" ht="15">
      <c r="A124" s="23" t="s">
        <v>482</v>
      </c>
      <c r="B124" s="23" t="s">
        <v>1</v>
      </c>
      <c r="C124" s="24"/>
      <c r="K124" s="26"/>
      <c r="M124" s="26"/>
      <c r="O124" s="26"/>
      <c r="Q124" s="26"/>
      <c r="S124" s="26"/>
      <c r="U124" s="26"/>
      <c r="W124" s="26"/>
      <c r="Y124" s="26"/>
      <c r="AA124" s="27" t="s">
        <v>7</v>
      </c>
      <c r="AC124" s="27"/>
      <c r="AE124" s="27"/>
      <c r="AG124" s="27"/>
      <c r="AI124" s="27"/>
      <c r="AK124" s="27">
        <v>32</v>
      </c>
      <c r="AM124" s="26">
        <f t="shared" si="18"/>
        <v>0</v>
      </c>
      <c r="AN124" s="26">
        <f t="shared" si="19"/>
        <v>0</v>
      </c>
      <c r="AO124" s="6">
        <f t="shared" si="20"/>
        <v>0</v>
      </c>
      <c r="AP124" s="6">
        <f t="shared" si="21"/>
        <v>0</v>
      </c>
      <c r="AQ124" s="6">
        <f t="shared" si="22"/>
        <v>0</v>
      </c>
      <c r="AR124" s="13">
        <f t="shared" si="23"/>
        <v>0</v>
      </c>
    </row>
    <row r="125" spans="1:44" ht="15">
      <c r="A125" s="23" t="s">
        <v>24</v>
      </c>
      <c r="B125" s="22" t="s">
        <v>10</v>
      </c>
      <c r="C125" s="28">
        <v>3</v>
      </c>
      <c r="D125" s="5">
        <v>60</v>
      </c>
      <c r="E125" s="28" t="s">
        <v>19</v>
      </c>
      <c r="G125" s="26" t="s">
        <v>19</v>
      </c>
      <c r="I125" s="31" t="s">
        <v>7</v>
      </c>
      <c r="K125" s="31"/>
      <c r="M125" s="31"/>
      <c r="O125" s="31"/>
      <c r="Q125" s="26">
        <v>15</v>
      </c>
      <c r="R125" s="5">
        <v>16</v>
      </c>
      <c r="S125" s="26"/>
      <c r="U125" s="26"/>
      <c r="W125" s="26">
        <v>8</v>
      </c>
      <c r="X125" s="20">
        <v>32</v>
      </c>
      <c r="Y125" s="26">
        <v>12</v>
      </c>
      <c r="Z125" s="18">
        <v>22</v>
      </c>
      <c r="AA125" s="27" t="s">
        <v>7</v>
      </c>
      <c r="AC125" s="27"/>
      <c r="AE125" s="26">
        <v>3</v>
      </c>
      <c r="AF125" s="25">
        <v>60</v>
      </c>
      <c r="AK125" s="26" t="s">
        <v>19</v>
      </c>
      <c r="AM125" s="26">
        <f t="shared" si="18"/>
        <v>190</v>
      </c>
      <c r="AN125" s="26">
        <f t="shared" si="19"/>
        <v>92</v>
      </c>
      <c r="AO125" s="6">
        <f t="shared" si="20"/>
        <v>98</v>
      </c>
      <c r="AP125" s="6">
        <f t="shared" si="21"/>
        <v>0</v>
      </c>
      <c r="AQ125" s="6">
        <f t="shared" si="22"/>
        <v>0</v>
      </c>
      <c r="AR125" s="13">
        <f t="shared" si="23"/>
        <v>0</v>
      </c>
    </row>
    <row r="126" spans="1:44" ht="15">
      <c r="A126" s="30" t="s">
        <v>569</v>
      </c>
      <c r="B126" s="23" t="s">
        <v>8</v>
      </c>
      <c r="C126" s="24"/>
      <c r="E126" s="26"/>
      <c r="G126" s="26"/>
      <c r="I126" s="26"/>
      <c r="K126" s="26"/>
      <c r="M126" s="26"/>
      <c r="O126" s="26"/>
      <c r="Q126" s="26"/>
      <c r="S126" s="26"/>
      <c r="U126" s="26"/>
      <c r="W126" s="26"/>
      <c r="Y126" s="26"/>
      <c r="AK126" s="27" t="s">
        <v>7</v>
      </c>
      <c r="AM126" s="26">
        <f t="shared" si="18"/>
        <v>0</v>
      </c>
      <c r="AN126" s="26">
        <f t="shared" si="19"/>
        <v>0</v>
      </c>
      <c r="AO126" s="26">
        <f t="shared" si="20"/>
        <v>0</v>
      </c>
      <c r="AP126" s="26">
        <f t="shared" si="21"/>
        <v>0</v>
      </c>
      <c r="AQ126" s="26">
        <f t="shared" si="22"/>
        <v>0</v>
      </c>
      <c r="AR126" s="29">
        <f t="shared" si="23"/>
        <v>0</v>
      </c>
    </row>
    <row r="127" spans="1:44" ht="15">
      <c r="A127" s="23" t="s">
        <v>139</v>
      </c>
      <c r="B127" s="22" t="s">
        <v>111</v>
      </c>
      <c r="C127" s="24"/>
      <c r="E127" s="31">
        <v>33</v>
      </c>
      <c r="G127" s="26"/>
      <c r="I127" s="31" t="s">
        <v>7</v>
      </c>
      <c r="K127" s="31"/>
      <c r="M127" s="31"/>
      <c r="O127" s="31"/>
      <c r="Q127" s="31"/>
      <c r="S127" s="31"/>
      <c r="U127" s="31"/>
      <c r="W127" s="31">
        <v>40</v>
      </c>
      <c r="Y127" s="31"/>
      <c r="AA127" s="26">
        <v>14</v>
      </c>
      <c r="AB127" s="25">
        <v>18</v>
      </c>
      <c r="AE127" s="26">
        <v>18</v>
      </c>
      <c r="AF127" s="25">
        <v>13</v>
      </c>
      <c r="AK127" s="26">
        <v>11</v>
      </c>
      <c r="AL127" s="25">
        <v>24</v>
      </c>
      <c r="AM127" s="26">
        <f t="shared" si="18"/>
        <v>55</v>
      </c>
      <c r="AN127" s="26">
        <f t="shared" si="19"/>
        <v>55</v>
      </c>
      <c r="AO127" s="26">
        <f t="shared" si="20"/>
        <v>0</v>
      </c>
      <c r="AP127" s="26">
        <f t="shared" si="21"/>
        <v>0</v>
      </c>
      <c r="AQ127" s="26">
        <f t="shared" si="22"/>
        <v>0</v>
      </c>
      <c r="AR127" s="29">
        <f t="shared" si="23"/>
        <v>0</v>
      </c>
    </row>
    <row r="128" spans="1:44" ht="15">
      <c r="A128" s="23" t="s">
        <v>88</v>
      </c>
      <c r="B128" s="22" t="s">
        <v>1</v>
      </c>
      <c r="C128" s="31" t="s">
        <v>7</v>
      </c>
      <c r="E128" s="28">
        <v>21</v>
      </c>
      <c r="F128" s="5">
        <v>10</v>
      </c>
      <c r="G128" s="31">
        <v>41</v>
      </c>
      <c r="I128" s="6">
        <v>6</v>
      </c>
      <c r="J128" s="5">
        <v>40</v>
      </c>
      <c r="Q128" s="27">
        <v>55</v>
      </c>
      <c r="S128" s="27"/>
      <c r="U128" s="27"/>
      <c r="W128" s="21">
        <v>9</v>
      </c>
      <c r="X128" s="20">
        <v>29</v>
      </c>
      <c r="Y128" s="27">
        <v>39</v>
      </c>
      <c r="AA128" s="26">
        <v>6</v>
      </c>
      <c r="AB128" s="25">
        <v>40</v>
      </c>
      <c r="AE128" s="26">
        <v>6</v>
      </c>
      <c r="AF128" s="25">
        <v>40</v>
      </c>
      <c r="AK128" s="26">
        <v>3</v>
      </c>
      <c r="AL128" s="25">
        <v>60</v>
      </c>
      <c r="AM128" s="26">
        <f t="shared" si="18"/>
        <v>219</v>
      </c>
      <c r="AN128" s="26">
        <f t="shared" si="19"/>
        <v>219</v>
      </c>
      <c r="AO128" s="6">
        <f t="shared" si="20"/>
        <v>0</v>
      </c>
      <c r="AP128" s="6">
        <f t="shared" si="21"/>
        <v>0</v>
      </c>
      <c r="AQ128" s="6">
        <f t="shared" si="22"/>
        <v>0</v>
      </c>
      <c r="AR128" s="13">
        <f t="shared" si="23"/>
        <v>0</v>
      </c>
    </row>
    <row r="129" spans="1:44" ht="15">
      <c r="A129" s="23" t="s">
        <v>485</v>
      </c>
      <c r="B129" s="23" t="s">
        <v>110</v>
      </c>
      <c r="C129" s="24"/>
      <c r="E129" s="26"/>
      <c r="I129" s="26"/>
      <c r="K129" s="26"/>
      <c r="M129" s="26"/>
      <c r="O129" s="26"/>
      <c r="Q129" s="26"/>
      <c r="S129" s="26"/>
      <c r="U129" s="26"/>
      <c r="W129" s="26"/>
      <c r="Y129" s="26"/>
      <c r="AA129" s="27">
        <v>53</v>
      </c>
      <c r="AC129" s="27"/>
      <c r="AE129" s="26">
        <v>25</v>
      </c>
      <c r="AF129" s="25">
        <v>6</v>
      </c>
      <c r="AK129" s="27">
        <v>39</v>
      </c>
      <c r="AM129" s="26">
        <f t="shared" si="18"/>
        <v>6</v>
      </c>
      <c r="AN129" s="26">
        <f t="shared" si="19"/>
        <v>6</v>
      </c>
      <c r="AO129" s="6">
        <f t="shared" si="20"/>
        <v>0</v>
      </c>
      <c r="AP129" s="6">
        <f t="shared" si="21"/>
        <v>0</v>
      </c>
      <c r="AQ129" s="6">
        <f t="shared" si="22"/>
        <v>0</v>
      </c>
      <c r="AR129" s="13">
        <f t="shared" si="23"/>
        <v>0</v>
      </c>
    </row>
    <row r="130" spans="1:44" ht="15">
      <c r="A130" s="23" t="s">
        <v>483</v>
      </c>
      <c r="B130" s="23" t="s">
        <v>5</v>
      </c>
      <c r="C130" s="24"/>
      <c r="E130" s="26"/>
      <c r="G130" s="26"/>
      <c r="I130" s="26"/>
      <c r="K130" s="26"/>
      <c r="M130" s="26"/>
      <c r="O130" s="26"/>
      <c r="Q130" s="26"/>
      <c r="S130" s="26"/>
      <c r="U130" s="26"/>
      <c r="W130" s="26"/>
      <c r="Y130" s="26"/>
      <c r="AA130" s="27" t="s">
        <v>7</v>
      </c>
      <c r="AC130" s="27"/>
      <c r="AE130" s="27"/>
      <c r="AG130" s="27"/>
      <c r="AI130" s="27"/>
      <c r="AK130" s="27">
        <v>50</v>
      </c>
      <c r="AM130" s="26">
        <f aca="true" t="shared" si="24" ref="AM130:AM161">+D130+F130+H130+J130+L130+N130+P130+R130+T130+V130+Z130+X130+AB130+AD130+AF130+AH130+AJ130+AL130</f>
        <v>0</v>
      </c>
      <c r="AN130" s="26">
        <f aca="true" t="shared" si="25" ref="AN130:AN161">+F130+J130+X130+AB130+AF130+AL130</f>
        <v>0</v>
      </c>
      <c r="AO130" s="6">
        <f aca="true" t="shared" si="26" ref="AO130:AO161">+D130+H130+R130+Z130</f>
        <v>0</v>
      </c>
      <c r="AP130" s="6">
        <f aca="true" t="shared" si="27" ref="AP130:AP161">+P130+AJ130</f>
        <v>0</v>
      </c>
      <c r="AQ130" s="6">
        <f aca="true" t="shared" si="28" ref="AQ130:AQ161">+L130+N130+T130+AH130</f>
        <v>0</v>
      </c>
      <c r="AR130" s="13">
        <f aca="true" t="shared" si="29" ref="AR130:AR161">+V130</f>
        <v>0</v>
      </c>
    </row>
    <row r="131" spans="1:44" ht="15">
      <c r="A131" s="30" t="s">
        <v>154</v>
      </c>
      <c r="B131" s="22" t="s">
        <v>16</v>
      </c>
      <c r="E131" s="31">
        <v>67</v>
      </c>
      <c r="G131" s="27"/>
      <c r="I131" s="27"/>
      <c r="K131" s="27"/>
      <c r="M131" s="27"/>
      <c r="O131" s="27"/>
      <c r="Q131" s="27"/>
      <c r="S131" s="27"/>
      <c r="U131" s="27"/>
      <c r="W131" s="27"/>
      <c r="Y131" s="27"/>
      <c r="AA131" s="27"/>
      <c r="AC131" s="27"/>
      <c r="AE131" s="27"/>
      <c r="AG131" s="27"/>
      <c r="AI131" s="27"/>
      <c r="AK131" s="27"/>
      <c r="AM131" s="26">
        <f t="shared" si="24"/>
        <v>0</v>
      </c>
      <c r="AN131" s="26">
        <f t="shared" si="25"/>
        <v>0</v>
      </c>
      <c r="AO131" s="6">
        <f t="shared" si="26"/>
        <v>0</v>
      </c>
      <c r="AP131" s="6">
        <f t="shared" si="27"/>
        <v>0</v>
      </c>
      <c r="AQ131" s="6">
        <f t="shared" si="28"/>
        <v>0</v>
      </c>
      <c r="AR131" s="13">
        <f t="shared" si="29"/>
        <v>0</v>
      </c>
    </row>
    <row r="132" spans="1:44" ht="15">
      <c r="A132" s="33" t="s">
        <v>522</v>
      </c>
      <c r="B132" s="23" t="s">
        <v>110</v>
      </c>
      <c r="C132" s="24"/>
      <c r="E132" s="26"/>
      <c r="G132" s="26"/>
      <c r="I132" s="26"/>
      <c r="K132" s="26"/>
      <c r="M132" s="26"/>
      <c r="O132" s="26"/>
      <c r="Q132" s="26"/>
      <c r="S132" s="26"/>
      <c r="U132" s="26"/>
      <c r="W132" s="26"/>
      <c r="Y132" s="26"/>
      <c r="AE132" s="27">
        <v>39</v>
      </c>
      <c r="AG132" s="27"/>
      <c r="AI132" s="27"/>
      <c r="AK132" s="27"/>
      <c r="AM132" s="26">
        <f t="shared" si="24"/>
        <v>0</v>
      </c>
      <c r="AN132" s="26">
        <f t="shared" si="25"/>
        <v>0</v>
      </c>
      <c r="AO132" s="6">
        <f t="shared" si="26"/>
        <v>0</v>
      </c>
      <c r="AP132" s="6">
        <f t="shared" si="27"/>
        <v>0</v>
      </c>
      <c r="AQ132" s="6">
        <f t="shared" si="28"/>
        <v>0</v>
      </c>
      <c r="AR132" s="13">
        <f t="shared" si="29"/>
        <v>0</v>
      </c>
    </row>
    <row r="133" spans="1:44" ht="15">
      <c r="A133" s="23" t="s">
        <v>32</v>
      </c>
      <c r="B133" s="22" t="s">
        <v>3</v>
      </c>
      <c r="C133" s="28">
        <v>16</v>
      </c>
      <c r="D133" s="5">
        <v>15</v>
      </c>
      <c r="E133" s="28">
        <v>13</v>
      </c>
      <c r="F133" s="5">
        <v>20</v>
      </c>
      <c r="G133" s="26">
        <v>21</v>
      </c>
      <c r="H133" s="5">
        <v>10</v>
      </c>
      <c r="I133" s="26">
        <v>24</v>
      </c>
      <c r="J133" s="5">
        <v>7</v>
      </c>
      <c r="K133" s="28">
        <v>6</v>
      </c>
      <c r="L133" s="5">
        <v>40</v>
      </c>
      <c r="M133" s="28">
        <v>17</v>
      </c>
      <c r="N133" s="5">
        <v>14</v>
      </c>
      <c r="O133" s="26">
        <v>19</v>
      </c>
      <c r="P133" s="5">
        <v>12</v>
      </c>
      <c r="Q133" s="26">
        <v>26</v>
      </c>
      <c r="R133" s="5">
        <v>5</v>
      </c>
      <c r="S133" s="26">
        <v>9</v>
      </c>
      <c r="T133" s="15">
        <v>29</v>
      </c>
      <c r="U133" s="27" t="s">
        <v>7</v>
      </c>
      <c r="W133" s="31" t="s">
        <v>7</v>
      </c>
      <c r="Y133" s="26">
        <v>14</v>
      </c>
      <c r="Z133" s="18">
        <v>18</v>
      </c>
      <c r="AA133" s="27">
        <v>32</v>
      </c>
      <c r="AC133" s="27"/>
      <c r="AE133" s="27"/>
      <c r="AG133" s="26">
        <v>2</v>
      </c>
      <c r="AH133" s="25">
        <v>80</v>
      </c>
      <c r="AI133" s="27" t="s">
        <v>333</v>
      </c>
      <c r="AK133" s="27"/>
      <c r="AM133" s="26">
        <f t="shared" si="24"/>
        <v>250</v>
      </c>
      <c r="AN133" s="26">
        <f t="shared" si="25"/>
        <v>27</v>
      </c>
      <c r="AO133" s="6">
        <f t="shared" si="26"/>
        <v>48</v>
      </c>
      <c r="AP133" s="6">
        <f t="shared" si="27"/>
        <v>12</v>
      </c>
      <c r="AQ133" s="6">
        <f t="shared" si="28"/>
        <v>163</v>
      </c>
      <c r="AR133" s="13">
        <f t="shared" si="29"/>
        <v>0</v>
      </c>
    </row>
    <row r="134" spans="1:44" ht="15">
      <c r="A134" s="30" t="s">
        <v>87</v>
      </c>
      <c r="B134" s="22" t="s">
        <v>4</v>
      </c>
      <c r="C134" s="31" t="s">
        <v>7</v>
      </c>
      <c r="E134" s="24"/>
      <c r="Q134" s="26"/>
      <c r="S134" s="26"/>
      <c r="U134" s="26"/>
      <c r="W134" s="26"/>
      <c r="Y134" s="26"/>
      <c r="AM134" s="26">
        <f t="shared" si="24"/>
        <v>0</v>
      </c>
      <c r="AN134" s="26">
        <f t="shared" si="25"/>
        <v>0</v>
      </c>
      <c r="AO134" s="6">
        <f t="shared" si="26"/>
        <v>0</v>
      </c>
      <c r="AP134" s="6">
        <f t="shared" si="27"/>
        <v>0</v>
      </c>
      <c r="AQ134" s="6">
        <f t="shared" si="28"/>
        <v>0</v>
      </c>
      <c r="AR134" s="13">
        <f t="shared" si="29"/>
        <v>0</v>
      </c>
    </row>
    <row r="135" spans="1:44" ht="15">
      <c r="A135" s="33" t="s">
        <v>450</v>
      </c>
      <c r="B135" s="33" t="s">
        <v>1</v>
      </c>
      <c r="E135" s="26"/>
      <c r="G135" s="26"/>
      <c r="I135" s="26"/>
      <c r="K135" s="26"/>
      <c r="M135" s="26"/>
      <c r="O135" s="26"/>
      <c r="Q135" s="26"/>
      <c r="S135" s="27">
        <v>42</v>
      </c>
      <c r="U135" s="26">
        <v>27</v>
      </c>
      <c r="V135" s="15">
        <v>4</v>
      </c>
      <c r="W135" s="26"/>
      <c r="Y135" s="26"/>
      <c r="AM135" s="26">
        <f t="shared" si="24"/>
        <v>4</v>
      </c>
      <c r="AN135" s="26">
        <f t="shared" si="25"/>
        <v>0</v>
      </c>
      <c r="AO135" s="6">
        <f t="shared" si="26"/>
        <v>0</v>
      </c>
      <c r="AP135" s="6">
        <f t="shared" si="27"/>
        <v>0</v>
      </c>
      <c r="AQ135" s="6">
        <f t="shared" si="28"/>
        <v>0</v>
      </c>
      <c r="AR135" s="13">
        <f t="shared" si="29"/>
        <v>4</v>
      </c>
    </row>
    <row r="136" spans="1:44" ht="15">
      <c r="A136" s="23" t="s">
        <v>135</v>
      </c>
      <c r="B136" s="22" t="s">
        <v>13</v>
      </c>
      <c r="E136" s="31">
        <v>46</v>
      </c>
      <c r="G136" s="26"/>
      <c r="I136" s="27"/>
      <c r="K136" s="27"/>
      <c r="M136" s="27"/>
      <c r="O136" s="27"/>
      <c r="Q136" s="27"/>
      <c r="S136" s="27"/>
      <c r="U136" s="27"/>
      <c r="W136" s="26">
        <v>25</v>
      </c>
      <c r="X136" s="20">
        <v>6</v>
      </c>
      <c r="Y136" s="27"/>
      <c r="AA136" s="27">
        <v>31</v>
      </c>
      <c r="AC136" s="27"/>
      <c r="AE136" s="26">
        <v>17</v>
      </c>
      <c r="AF136" s="25">
        <v>14</v>
      </c>
      <c r="AK136" s="26">
        <v>12</v>
      </c>
      <c r="AL136" s="25">
        <v>22</v>
      </c>
      <c r="AM136" s="26">
        <f t="shared" si="24"/>
        <v>42</v>
      </c>
      <c r="AN136" s="26">
        <f t="shared" si="25"/>
        <v>42</v>
      </c>
      <c r="AO136" s="6">
        <f t="shared" si="26"/>
        <v>0</v>
      </c>
      <c r="AP136" s="6">
        <f t="shared" si="27"/>
        <v>0</v>
      </c>
      <c r="AQ136" s="6">
        <f t="shared" si="28"/>
        <v>0</v>
      </c>
      <c r="AR136" s="13">
        <f t="shared" si="29"/>
        <v>0</v>
      </c>
    </row>
    <row r="137" spans="1:44" ht="15">
      <c r="A137" s="23" t="s">
        <v>146</v>
      </c>
      <c r="B137" s="22" t="s">
        <v>112</v>
      </c>
      <c r="E137" s="31">
        <v>63</v>
      </c>
      <c r="G137" s="26"/>
      <c r="I137" s="27"/>
      <c r="K137" s="27"/>
      <c r="M137" s="27"/>
      <c r="O137" s="27"/>
      <c r="Q137" s="27"/>
      <c r="S137" s="27"/>
      <c r="U137" s="27"/>
      <c r="W137" s="31">
        <v>37</v>
      </c>
      <c r="Y137" s="27"/>
      <c r="AA137" s="27">
        <v>49</v>
      </c>
      <c r="AC137" s="27"/>
      <c r="AE137" s="27" t="s">
        <v>7</v>
      </c>
      <c r="AG137" s="27"/>
      <c r="AI137" s="27"/>
      <c r="AK137" s="27">
        <v>48</v>
      </c>
      <c r="AM137" s="26">
        <f t="shared" si="24"/>
        <v>0</v>
      </c>
      <c r="AN137" s="26">
        <f t="shared" si="25"/>
        <v>0</v>
      </c>
      <c r="AO137" s="6">
        <f t="shared" si="26"/>
        <v>0</v>
      </c>
      <c r="AP137" s="6">
        <f t="shared" si="27"/>
        <v>0</v>
      </c>
      <c r="AQ137" s="6">
        <f t="shared" si="28"/>
        <v>0</v>
      </c>
      <c r="AR137" s="13">
        <f t="shared" si="29"/>
        <v>0</v>
      </c>
    </row>
    <row r="138" spans="1:44" ht="15">
      <c r="A138" s="23" t="s">
        <v>134</v>
      </c>
      <c r="B138" s="22" t="s">
        <v>9</v>
      </c>
      <c r="C138" s="26"/>
      <c r="E138" s="31">
        <v>31</v>
      </c>
      <c r="I138" s="31">
        <v>47</v>
      </c>
      <c r="K138" s="31"/>
      <c r="M138" s="31"/>
      <c r="O138" s="31"/>
      <c r="Q138" s="31"/>
      <c r="S138" s="31"/>
      <c r="U138" s="31"/>
      <c r="W138" s="31" t="s">
        <v>7</v>
      </c>
      <c r="Y138" s="31"/>
      <c r="AA138" s="27">
        <v>40</v>
      </c>
      <c r="AC138" s="27"/>
      <c r="AE138" s="27" t="s">
        <v>7</v>
      </c>
      <c r="AG138" s="27"/>
      <c r="AI138" s="27"/>
      <c r="AK138" s="27" t="s">
        <v>250</v>
      </c>
      <c r="AM138" s="26">
        <f t="shared" si="24"/>
        <v>0</v>
      </c>
      <c r="AN138" s="26">
        <f t="shared" si="25"/>
        <v>0</v>
      </c>
      <c r="AO138" s="6">
        <f t="shared" si="26"/>
        <v>0</v>
      </c>
      <c r="AP138" s="6">
        <f t="shared" si="27"/>
        <v>0</v>
      </c>
      <c r="AQ138" s="6">
        <f t="shared" si="28"/>
        <v>0</v>
      </c>
      <c r="AR138" s="13">
        <f t="shared" si="29"/>
        <v>0</v>
      </c>
    </row>
    <row r="139" spans="1:44" ht="15">
      <c r="A139" s="23" t="s">
        <v>28</v>
      </c>
      <c r="B139" s="22" t="s">
        <v>3</v>
      </c>
      <c r="C139" s="28">
        <v>21</v>
      </c>
      <c r="D139" s="5">
        <v>10</v>
      </c>
      <c r="E139" s="28">
        <v>11</v>
      </c>
      <c r="F139" s="5">
        <v>24</v>
      </c>
      <c r="G139" s="26">
        <v>16</v>
      </c>
      <c r="H139" s="5">
        <v>15</v>
      </c>
      <c r="I139" s="26">
        <v>1</v>
      </c>
      <c r="J139" s="5">
        <v>100</v>
      </c>
      <c r="K139" s="26"/>
      <c r="M139" s="26"/>
      <c r="O139" s="26"/>
      <c r="Q139" s="26">
        <v>23</v>
      </c>
      <c r="R139" s="5">
        <v>8</v>
      </c>
      <c r="S139" s="26"/>
      <c r="U139" s="26"/>
      <c r="W139" s="26">
        <v>4</v>
      </c>
      <c r="X139" s="20">
        <v>50</v>
      </c>
      <c r="Y139" s="26">
        <v>17</v>
      </c>
      <c r="Z139" s="18">
        <v>14</v>
      </c>
      <c r="AA139" s="26" t="s">
        <v>19</v>
      </c>
      <c r="AC139" s="26">
        <v>1</v>
      </c>
      <c r="AD139" s="25">
        <v>100</v>
      </c>
      <c r="AE139" s="26">
        <v>5</v>
      </c>
      <c r="AF139" s="25">
        <v>45</v>
      </c>
      <c r="AK139" s="26">
        <v>7</v>
      </c>
      <c r="AL139" s="25">
        <v>36</v>
      </c>
      <c r="AM139" s="26">
        <f t="shared" si="24"/>
        <v>402</v>
      </c>
      <c r="AN139" s="26">
        <f t="shared" si="25"/>
        <v>255</v>
      </c>
      <c r="AO139" s="6">
        <f t="shared" si="26"/>
        <v>47</v>
      </c>
      <c r="AP139" s="6">
        <f t="shared" si="27"/>
        <v>0</v>
      </c>
      <c r="AQ139" s="6">
        <f t="shared" si="28"/>
        <v>0</v>
      </c>
      <c r="AR139" s="13">
        <f t="shared" si="29"/>
        <v>0</v>
      </c>
    </row>
    <row r="140" spans="1:44" ht="15">
      <c r="A140" s="23" t="s">
        <v>23</v>
      </c>
      <c r="B140" s="22" t="s">
        <v>18</v>
      </c>
      <c r="C140" s="28">
        <v>4</v>
      </c>
      <c r="D140" s="5">
        <v>50</v>
      </c>
      <c r="E140" s="28">
        <v>3</v>
      </c>
      <c r="F140" s="5">
        <v>60</v>
      </c>
      <c r="G140" s="6">
        <v>10</v>
      </c>
      <c r="H140" s="5">
        <v>26</v>
      </c>
      <c r="I140" s="26">
        <v>3</v>
      </c>
      <c r="J140" s="5">
        <v>60</v>
      </c>
      <c r="K140" s="26"/>
      <c r="M140" s="26"/>
      <c r="O140" s="26"/>
      <c r="Q140" s="26">
        <v>2</v>
      </c>
      <c r="R140" s="5">
        <v>80</v>
      </c>
      <c r="S140" s="26"/>
      <c r="U140" s="26"/>
      <c r="W140" s="26">
        <v>2</v>
      </c>
      <c r="X140" s="20">
        <v>80</v>
      </c>
      <c r="Y140" s="26">
        <v>11</v>
      </c>
      <c r="Z140" s="18">
        <v>24</v>
      </c>
      <c r="AA140" s="26">
        <v>4</v>
      </c>
      <c r="AB140" s="25">
        <v>50</v>
      </c>
      <c r="AE140" s="26">
        <v>4</v>
      </c>
      <c r="AF140" s="25">
        <v>50</v>
      </c>
      <c r="AK140" s="26">
        <v>1</v>
      </c>
      <c r="AL140" s="25">
        <v>100</v>
      </c>
      <c r="AM140" s="26">
        <f t="shared" si="24"/>
        <v>580</v>
      </c>
      <c r="AN140" s="26">
        <f t="shared" si="25"/>
        <v>400</v>
      </c>
      <c r="AO140" s="6">
        <f t="shared" si="26"/>
        <v>180</v>
      </c>
      <c r="AP140" s="6">
        <f t="shared" si="27"/>
        <v>0</v>
      </c>
      <c r="AQ140" s="6">
        <f t="shared" si="28"/>
        <v>0</v>
      </c>
      <c r="AR140" s="13">
        <f t="shared" si="29"/>
        <v>0</v>
      </c>
    </row>
    <row r="141" spans="1:44" ht="15">
      <c r="A141" s="23" t="s">
        <v>52</v>
      </c>
      <c r="B141" s="22" t="s">
        <v>9</v>
      </c>
      <c r="C141" s="31" t="s">
        <v>7</v>
      </c>
      <c r="E141" s="26"/>
      <c r="G141" s="31" t="s">
        <v>7</v>
      </c>
      <c r="O141" s="31">
        <v>35</v>
      </c>
      <c r="Q141" s="26">
        <v>24</v>
      </c>
      <c r="R141" s="5">
        <v>7</v>
      </c>
      <c r="S141" s="26"/>
      <c r="U141" s="27" t="s">
        <v>7</v>
      </c>
      <c r="W141" s="27"/>
      <c r="Y141" s="27">
        <v>50</v>
      </c>
      <c r="AA141" s="27" t="s">
        <v>354</v>
      </c>
      <c r="AC141" s="27"/>
      <c r="AE141" s="27"/>
      <c r="AG141" s="27"/>
      <c r="AI141" s="27"/>
      <c r="AK141" s="27" t="s">
        <v>7</v>
      </c>
      <c r="AM141" s="26">
        <f t="shared" si="24"/>
        <v>7</v>
      </c>
      <c r="AN141" s="26">
        <f t="shared" si="25"/>
        <v>0</v>
      </c>
      <c r="AO141" s="6">
        <f t="shared" si="26"/>
        <v>7</v>
      </c>
      <c r="AP141" s="6">
        <f t="shared" si="27"/>
        <v>0</v>
      </c>
      <c r="AQ141" s="6">
        <f t="shared" si="28"/>
        <v>0</v>
      </c>
      <c r="AR141" s="13">
        <f t="shared" si="29"/>
        <v>0</v>
      </c>
    </row>
    <row r="142" spans="1:44" ht="15">
      <c r="A142" s="33" t="s">
        <v>476</v>
      </c>
      <c r="B142" s="33" t="s">
        <v>8</v>
      </c>
      <c r="C142" s="24"/>
      <c r="E142" s="26"/>
      <c r="I142" s="26"/>
      <c r="K142" s="26"/>
      <c r="M142" s="26"/>
      <c r="O142" s="26"/>
      <c r="Q142" s="26"/>
      <c r="S142" s="26"/>
      <c r="U142" s="26"/>
      <c r="W142" s="26">
        <v>24</v>
      </c>
      <c r="X142" s="20">
        <v>7</v>
      </c>
      <c r="Y142" s="26"/>
      <c r="AA142" s="27">
        <v>52</v>
      </c>
      <c r="AC142" s="27"/>
      <c r="AE142" s="27"/>
      <c r="AG142" s="27"/>
      <c r="AI142" s="27"/>
      <c r="AK142" s="26">
        <v>22</v>
      </c>
      <c r="AL142" s="25">
        <v>9</v>
      </c>
      <c r="AM142" s="26">
        <f t="shared" si="24"/>
        <v>16</v>
      </c>
      <c r="AN142" s="26">
        <f t="shared" si="25"/>
        <v>16</v>
      </c>
      <c r="AO142" s="6">
        <f t="shared" si="26"/>
        <v>0</v>
      </c>
      <c r="AP142" s="6">
        <f t="shared" si="27"/>
        <v>0</v>
      </c>
      <c r="AQ142" s="6">
        <f t="shared" si="28"/>
        <v>0</v>
      </c>
      <c r="AR142" s="13">
        <f t="shared" si="29"/>
        <v>0</v>
      </c>
    </row>
    <row r="143" spans="1:44" ht="15">
      <c r="A143" s="23" t="s">
        <v>21</v>
      </c>
      <c r="B143" s="22" t="s">
        <v>13</v>
      </c>
      <c r="C143" s="28">
        <v>1</v>
      </c>
      <c r="D143" s="5">
        <v>100</v>
      </c>
      <c r="E143" s="24"/>
      <c r="G143" s="6">
        <v>2</v>
      </c>
      <c r="H143" s="5">
        <v>80</v>
      </c>
      <c r="K143" s="31">
        <v>34</v>
      </c>
      <c r="M143" s="28">
        <v>11</v>
      </c>
      <c r="N143" s="5">
        <v>24</v>
      </c>
      <c r="O143" s="26">
        <v>13</v>
      </c>
      <c r="P143" s="5">
        <v>20</v>
      </c>
      <c r="Q143" s="26">
        <v>10</v>
      </c>
      <c r="R143" s="5">
        <v>26</v>
      </c>
      <c r="S143" s="26"/>
      <c r="U143" s="26"/>
      <c r="W143" s="26"/>
      <c r="Y143" s="26">
        <v>9</v>
      </c>
      <c r="Z143" s="18">
        <v>29</v>
      </c>
      <c r="AC143" s="26">
        <v>9</v>
      </c>
      <c r="AD143" s="25">
        <v>15</v>
      </c>
      <c r="AG143" s="26">
        <v>17</v>
      </c>
      <c r="AH143" s="25">
        <v>14</v>
      </c>
      <c r="AI143" s="27" t="s">
        <v>333</v>
      </c>
      <c r="AK143" s="27"/>
      <c r="AM143" s="6">
        <f t="shared" si="24"/>
        <v>308</v>
      </c>
      <c r="AN143" s="6">
        <f t="shared" si="25"/>
        <v>0</v>
      </c>
      <c r="AO143" s="6">
        <f t="shared" si="26"/>
        <v>235</v>
      </c>
      <c r="AP143" s="6">
        <f t="shared" si="27"/>
        <v>20</v>
      </c>
      <c r="AQ143" s="6">
        <f t="shared" si="28"/>
        <v>38</v>
      </c>
      <c r="AR143" s="13">
        <f t="shared" si="29"/>
        <v>0</v>
      </c>
    </row>
    <row r="144" spans="1:44" ht="15">
      <c r="A144" s="33" t="s">
        <v>387</v>
      </c>
      <c r="B144" s="33" t="s">
        <v>10</v>
      </c>
      <c r="E144" s="26"/>
      <c r="I144" s="26"/>
      <c r="K144" s="31">
        <v>32</v>
      </c>
      <c r="M144" s="31" t="s">
        <v>331</v>
      </c>
      <c r="O144" s="31" t="s">
        <v>331</v>
      </c>
      <c r="Q144" s="31"/>
      <c r="S144" s="31"/>
      <c r="U144" s="31"/>
      <c r="W144" s="31"/>
      <c r="Y144" s="31"/>
      <c r="AA144" s="31"/>
      <c r="AC144" s="31"/>
      <c r="AE144" s="31"/>
      <c r="AG144" s="31"/>
      <c r="AI144" s="31"/>
      <c r="AK144" s="31"/>
      <c r="AM144" s="6">
        <f t="shared" si="24"/>
        <v>0</v>
      </c>
      <c r="AN144" s="6">
        <f t="shared" si="25"/>
        <v>0</v>
      </c>
      <c r="AO144" s="6">
        <f t="shared" si="26"/>
        <v>0</v>
      </c>
      <c r="AP144" s="6">
        <f t="shared" si="27"/>
        <v>0</v>
      </c>
      <c r="AQ144" s="6">
        <f t="shared" si="28"/>
        <v>0</v>
      </c>
      <c r="AR144" s="13">
        <f t="shared" si="29"/>
        <v>0</v>
      </c>
    </row>
    <row r="145" spans="1:44" ht="15">
      <c r="A145" s="33" t="s">
        <v>386</v>
      </c>
      <c r="B145" s="33" t="s">
        <v>1</v>
      </c>
      <c r="K145" s="31">
        <v>31</v>
      </c>
      <c r="M145" s="28">
        <v>23</v>
      </c>
      <c r="N145" s="5">
        <v>8</v>
      </c>
      <c r="O145" s="28"/>
      <c r="Q145" s="28"/>
      <c r="S145" s="27">
        <v>32</v>
      </c>
      <c r="U145" s="27" t="s">
        <v>470</v>
      </c>
      <c r="W145" s="27"/>
      <c r="Y145" s="27"/>
      <c r="AA145" s="27"/>
      <c r="AC145" s="27"/>
      <c r="AE145" s="27"/>
      <c r="AG145" s="26">
        <v>20</v>
      </c>
      <c r="AH145" s="25">
        <v>11</v>
      </c>
      <c r="AM145" s="6">
        <f t="shared" si="24"/>
        <v>19</v>
      </c>
      <c r="AN145" s="6">
        <f t="shared" si="25"/>
        <v>0</v>
      </c>
      <c r="AO145" s="6">
        <f t="shared" si="26"/>
        <v>0</v>
      </c>
      <c r="AP145" s="6">
        <f t="shared" si="27"/>
        <v>0</v>
      </c>
      <c r="AQ145" s="6">
        <f t="shared" si="28"/>
        <v>19</v>
      </c>
      <c r="AR145" s="13">
        <f t="shared" si="29"/>
        <v>0</v>
      </c>
    </row>
    <row r="146" spans="1:44" ht="15">
      <c r="A146" s="23" t="s">
        <v>61</v>
      </c>
      <c r="B146" s="22" t="s">
        <v>12</v>
      </c>
      <c r="C146" s="31">
        <v>41</v>
      </c>
      <c r="E146" s="26"/>
      <c r="G146" s="31">
        <v>46</v>
      </c>
      <c r="I146" s="26"/>
      <c r="K146" s="26"/>
      <c r="M146" s="26"/>
      <c r="O146" s="26"/>
      <c r="Q146" s="27">
        <v>46</v>
      </c>
      <c r="S146" s="27"/>
      <c r="U146" s="27"/>
      <c r="W146" s="27"/>
      <c r="Y146" s="27" t="s">
        <v>7</v>
      </c>
      <c r="AA146" s="27"/>
      <c r="AC146" s="27"/>
      <c r="AE146" s="27"/>
      <c r="AG146" s="27"/>
      <c r="AI146" s="27"/>
      <c r="AK146" s="27"/>
      <c r="AM146" s="6">
        <f t="shared" si="24"/>
        <v>0</v>
      </c>
      <c r="AN146" s="6">
        <f t="shared" si="25"/>
        <v>0</v>
      </c>
      <c r="AO146" s="6">
        <f t="shared" si="26"/>
        <v>0</v>
      </c>
      <c r="AP146" s="6">
        <f t="shared" si="27"/>
        <v>0</v>
      </c>
      <c r="AQ146" s="6">
        <f t="shared" si="28"/>
        <v>0</v>
      </c>
      <c r="AR146" s="13">
        <f t="shared" si="29"/>
        <v>0</v>
      </c>
    </row>
    <row r="147" spans="1:44" ht="15">
      <c r="A147" s="23" t="s">
        <v>26</v>
      </c>
      <c r="B147" s="22" t="s">
        <v>13</v>
      </c>
      <c r="C147" s="28">
        <v>5</v>
      </c>
      <c r="D147" s="5">
        <v>45</v>
      </c>
      <c r="E147" s="28">
        <v>2</v>
      </c>
      <c r="F147" s="5">
        <v>80</v>
      </c>
      <c r="G147" s="26">
        <v>9</v>
      </c>
      <c r="H147" s="5">
        <v>29</v>
      </c>
      <c r="I147" s="26">
        <v>2</v>
      </c>
      <c r="J147" s="5">
        <v>80</v>
      </c>
      <c r="K147" s="28">
        <v>1</v>
      </c>
      <c r="L147" s="5">
        <v>100</v>
      </c>
      <c r="M147" s="28">
        <v>1</v>
      </c>
      <c r="N147" s="5">
        <v>100</v>
      </c>
      <c r="O147" s="26">
        <v>2</v>
      </c>
      <c r="P147" s="5">
        <v>80</v>
      </c>
      <c r="Q147" s="26">
        <v>19</v>
      </c>
      <c r="R147" s="5">
        <v>12</v>
      </c>
      <c r="S147" s="26">
        <v>24</v>
      </c>
      <c r="T147" s="15">
        <v>7</v>
      </c>
      <c r="U147" s="26">
        <v>5</v>
      </c>
      <c r="V147" s="15">
        <v>45</v>
      </c>
      <c r="W147" s="31" t="s">
        <v>7</v>
      </c>
      <c r="Y147" s="26">
        <v>2</v>
      </c>
      <c r="Z147" s="18">
        <v>80</v>
      </c>
      <c r="AA147" s="26">
        <v>2</v>
      </c>
      <c r="AB147" s="25">
        <v>80</v>
      </c>
      <c r="AC147" s="26">
        <v>9</v>
      </c>
      <c r="AD147" s="25">
        <v>15</v>
      </c>
      <c r="AE147" s="26">
        <v>2</v>
      </c>
      <c r="AF147" s="25">
        <v>80</v>
      </c>
      <c r="AG147" s="26">
        <v>4</v>
      </c>
      <c r="AH147" s="25">
        <v>50</v>
      </c>
      <c r="AI147" s="26">
        <v>6</v>
      </c>
      <c r="AJ147" s="25">
        <v>40</v>
      </c>
      <c r="AK147" s="26">
        <v>1</v>
      </c>
      <c r="AL147" s="25">
        <v>100</v>
      </c>
      <c r="AM147" s="6">
        <f t="shared" si="24"/>
        <v>1023</v>
      </c>
      <c r="AN147" s="6">
        <f t="shared" si="25"/>
        <v>420</v>
      </c>
      <c r="AO147" s="6">
        <f t="shared" si="26"/>
        <v>166</v>
      </c>
      <c r="AP147" s="6">
        <f t="shared" si="27"/>
        <v>120</v>
      </c>
      <c r="AQ147" s="6">
        <f t="shared" si="28"/>
        <v>257</v>
      </c>
      <c r="AR147" s="13">
        <f t="shared" si="29"/>
        <v>45</v>
      </c>
    </row>
    <row r="148" spans="1:44" ht="15">
      <c r="A148" s="23" t="s">
        <v>71</v>
      </c>
      <c r="B148" s="22" t="s">
        <v>13</v>
      </c>
      <c r="C148" s="31">
        <v>39</v>
      </c>
      <c r="E148" s="28">
        <v>4</v>
      </c>
      <c r="F148" s="5">
        <v>50</v>
      </c>
      <c r="G148" s="6" t="s">
        <v>19</v>
      </c>
      <c r="I148" s="26" t="s">
        <v>19</v>
      </c>
      <c r="K148" s="26"/>
      <c r="M148" s="26"/>
      <c r="O148" s="26"/>
      <c r="Q148" s="27">
        <v>57</v>
      </c>
      <c r="S148" s="27"/>
      <c r="U148" s="27"/>
      <c r="W148" s="26">
        <v>12</v>
      </c>
      <c r="X148" s="20">
        <v>22</v>
      </c>
      <c r="Y148" s="27"/>
      <c r="AA148" s="26">
        <v>15</v>
      </c>
      <c r="AB148" s="25">
        <v>16</v>
      </c>
      <c r="AC148" s="26">
        <v>9</v>
      </c>
      <c r="AD148" s="25">
        <v>15</v>
      </c>
      <c r="AE148" s="26" t="s">
        <v>19</v>
      </c>
      <c r="AK148" s="26" t="s">
        <v>19</v>
      </c>
      <c r="AM148" s="6">
        <f t="shared" si="24"/>
        <v>103</v>
      </c>
      <c r="AN148" s="6">
        <f t="shared" si="25"/>
        <v>88</v>
      </c>
      <c r="AO148" s="6">
        <f t="shared" si="26"/>
        <v>0</v>
      </c>
      <c r="AP148" s="6">
        <f t="shared" si="27"/>
        <v>0</v>
      </c>
      <c r="AQ148" s="6">
        <f t="shared" si="28"/>
        <v>0</v>
      </c>
      <c r="AR148" s="13">
        <f t="shared" si="29"/>
        <v>0</v>
      </c>
    </row>
    <row r="149" spans="1:44" ht="15">
      <c r="A149" s="30" t="s">
        <v>432</v>
      </c>
      <c r="B149" s="33" t="s">
        <v>14</v>
      </c>
      <c r="Q149" s="27">
        <v>53</v>
      </c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6">
        <f t="shared" si="24"/>
        <v>0</v>
      </c>
      <c r="AN149" s="6">
        <f t="shared" si="25"/>
        <v>0</v>
      </c>
      <c r="AO149" s="6">
        <f t="shared" si="26"/>
        <v>0</v>
      </c>
      <c r="AP149" s="6">
        <f t="shared" si="27"/>
        <v>0</v>
      </c>
      <c r="AQ149" s="6">
        <f t="shared" si="28"/>
        <v>0</v>
      </c>
      <c r="AR149" s="13">
        <f t="shared" si="29"/>
        <v>0</v>
      </c>
    </row>
    <row r="150" spans="1:44" ht="15">
      <c r="A150" s="33" t="s">
        <v>383</v>
      </c>
      <c r="B150" s="33" t="s">
        <v>1</v>
      </c>
      <c r="C150" s="24"/>
      <c r="E150" s="26"/>
      <c r="G150" s="26"/>
      <c r="I150" s="26"/>
      <c r="K150" s="28">
        <v>7</v>
      </c>
      <c r="L150" s="5">
        <v>36</v>
      </c>
      <c r="M150" s="28">
        <v>20</v>
      </c>
      <c r="N150" s="5">
        <v>11</v>
      </c>
      <c r="O150" s="26">
        <v>24</v>
      </c>
      <c r="P150" s="5">
        <v>7</v>
      </c>
      <c r="Q150" s="26"/>
      <c r="S150" s="27">
        <v>33</v>
      </c>
      <c r="U150" s="27"/>
      <c r="W150" s="27"/>
      <c r="Y150" s="27"/>
      <c r="AA150" s="27"/>
      <c r="AC150" s="27"/>
      <c r="AE150" s="27"/>
      <c r="AG150" s="26">
        <v>13</v>
      </c>
      <c r="AH150" s="25">
        <v>20</v>
      </c>
      <c r="AI150" s="26">
        <v>13</v>
      </c>
      <c r="AJ150" s="25">
        <v>20</v>
      </c>
      <c r="AM150" s="6">
        <f t="shared" si="24"/>
        <v>94</v>
      </c>
      <c r="AN150" s="6">
        <f t="shared" si="25"/>
        <v>0</v>
      </c>
      <c r="AO150" s="6">
        <f t="shared" si="26"/>
        <v>0</v>
      </c>
      <c r="AP150" s="6">
        <f t="shared" si="27"/>
        <v>27</v>
      </c>
      <c r="AQ150" s="6">
        <f t="shared" si="28"/>
        <v>67</v>
      </c>
      <c r="AR150" s="13">
        <f t="shared" si="29"/>
        <v>0</v>
      </c>
    </row>
    <row r="151" spans="1:44" ht="15">
      <c r="A151" s="33" t="s">
        <v>325</v>
      </c>
      <c r="B151" s="22" t="s">
        <v>11</v>
      </c>
      <c r="E151" s="24"/>
      <c r="G151" s="31">
        <v>47</v>
      </c>
      <c r="I151" s="31" t="s">
        <v>7</v>
      </c>
      <c r="K151" s="28">
        <v>22</v>
      </c>
      <c r="L151" s="5">
        <v>9</v>
      </c>
      <c r="M151" s="28">
        <v>19</v>
      </c>
      <c r="N151" s="5">
        <v>12</v>
      </c>
      <c r="O151" s="26">
        <v>21</v>
      </c>
      <c r="P151" s="5">
        <v>10</v>
      </c>
      <c r="Q151" s="27">
        <v>52</v>
      </c>
      <c r="S151" s="26">
        <v>23</v>
      </c>
      <c r="T151" s="15">
        <v>8</v>
      </c>
      <c r="U151" s="26">
        <v>16</v>
      </c>
      <c r="V151" s="15">
        <v>15</v>
      </c>
      <c r="W151" s="26"/>
      <c r="Y151" s="26"/>
      <c r="AG151" s="27">
        <v>40</v>
      </c>
      <c r="AI151" s="26">
        <v>23</v>
      </c>
      <c r="AJ151" s="25">
        <v>8</v>
      </c>
      <c r="AK151" s="27">
        <v>55</v>
      </c>
      <c r="AM151" s="6">
        <f t="shared" si="24"/>
        <v>62</v>
      </c>
      <c r="AN151" s="6">
        <f t="shared" si="25"/>
        <v>0</v>
      </c>
      <c r="AO151" s="6">
        <f t="shared" si="26"/>
        <v>0</v>
      </c>
      <c r="AP151" s="6">
        <f t="shared" si="27"/>
        <v>18</v>
      </c>
      <c r="AQ151" s="6">
        <f t="shared" si="28"/>
        <v>29</v>
      </c>
      <c r="AR151" s="13">
        <f t="shared" si="29"/>
        <v>15</v>
      </c>
    </row>
    <row r="152" spans="1:44" ht="15">
      <c r="A152" s="30" t="s">
        <v>517</v>
      </c>
      <c r="B152" s="23" t="s">
        <v>8</v>
      </c>
      <c r="C152" s="24"/>
      <c r="G152" s="26"/>
      <c r="I152" s="26"/>
      <c r="K152" s="26"/>
      <c r="M152" s="26"/>
      <c r="O152" s="26"/>
      <c r="Q152" s="26"/>
      <c r="S152" s="26"/>
      <c r="U152" s="26"/>
      <c r="W152" s="26"/>
      <c r="Y152" s="26"/>
      <c r="AE152" s="27" t="s">
        <v>7</v>
      </c>
      <c r="AG152" s="27"/>
      <c r="AI152" s="27"/>
      <c r="AK152" s="27"/>
      <c r="AM152" s="6">
        <f t="shared" si="24"/>
        <v>0</v>
      </c>
      <c r="AN152" s="6">
        <f t="shared" si="25"/>
        <v>0</v>
      </c>
      <c r="AO152" s="6">
        <f t="shared" si="26"/>
        <v>0</v>
      </c>
      <c r="AP152" s="6">
        <f t="shared" si="27"/>
        <v>0</v>
      </c>
      <c r="AQ152" s="6">
        <f t="shared" si="28"/>
        <v>0</v>
      </c>
      <c r="AR152" s="13">
        <f t="shared" si="29"/>
        <v>0</v>
      </c>
    </row>
    <row r="153" spans="1:44" ht="15">
      <c r="A153" s="23" t="s">
        <v>133</v>
      </c>
      <c r="B153" s="22" t="s">
        <v>9</v>
      </c>
      <c r="E153" s="31">
        <v>44</v>
      </c>
      <c r="G153" s="26"/>
      <c r="I153" s="26">
        <v>19</v>
      </c>
      <c r="J153" s="5">
        <v>12</v>
      </c>
      <c r="K153" s="26"/>
      <c r="M153" s="26"/>
      <c r="W153" s="31" t="s">
        <v>7</v>
      </c>
      <c r="AA153" s="26">
        <v>23</v>
      </c>
      <c r="AB153" s="25">
        <v>8</v>
      </c>
      <c r="AE153" s="27" t="s">
        <v>7</v>
      </c>
      <c r="AG153" s="27"/>
      <c r="AI153" s="27"/>
      <c r="AK153" s="27">
        <v>46</v>
      </c>
      <c r="AM153" s="6">
        <f t="shared" si="24"/>
        <v>20</v>
      </c>
      <c r="AN153" s="6">
        <f t="shared" si="25"/>
        <v>20</v>
      </c>
      <c r="AO153" s="6">
        <f t="shared" si="26"/>
        <v>0</v>
      </c>
      <c r="AP153" s="6">
        <f t="shared" si="27"/>
        <v>0</v>
      </c>
      <c r="AQ153" s="6">
        <f t="shared" si="28"/>
        <v>0</v>
      </c>
      <c r="AR153" s="13">
        <f t="shared" si="29"/>
        <v>0</v>
      </c>
    </row>
    <row r="154" spans="1:44" ht="15">
      <c r="A154" s="23" t="s">
        <v>152</v>
      </c>
      <c r="B154" s="22" t="s">
        <v>18</v>
      </c>
      <c r="E154" s="31">
        <v>60</v>
      </c>
      <c r="G154" s="27"/>
      <c r="I154" s="27"/>
      <c r="K154" s="27"/>
      <c r="M154" s="27"/>
      <c r="O154" s="27"/>
      <c r="Q154" s="27"/>
      <c r="S154" s="27"/>
      <c r="U154" s="27"/>
      <c r="W154" s="27"/>
      <c r="Y154" s="27"/>
      <c r="AA154" s="27"/>
      <c r="AC154" s="27"/>
      <c r="AE154" s="27"/>
      <c r="AG154" s="27"/>
      <c r="AI154" s="27"/>
      <c r="AK154" s="27"/>
      <c r="AM154" s="6">
        <f t="shared" si="24"/>
        <v>0</v>
      </c>
      <c r="AN154" s="6">
        <f t="shared" si="25"/>
        <v>0</v>
      </c>
      <c r="AO154" s="6">
        <f t="shared" si="26"/>
        <v>0</v>
      </c>
      <c r="AP154" s="6">
        <f t="shared" si="27"/>
        <v>0</v>
      </c>
      <c r="AQ154" s="6">
        <f t="shared" si="28"/>
        <v>0</v>
      </c>
      <c r="AR154" s="13">
        <f t="shared" si="29"/>
        <v>0</v>
      </c>
    </row>
    <row r="155" spans="1:44" ht="15">
      <c r="A155" s="33" t="s">
        <v>366</v>
      </c>
      <c r="B155" s="33" t="s">
        <v>12</v>
      </c>
      <c r="E155" s="26"/>
      <c r="K155" s="31">
        <v>36</v>
      </c>
      <c r="M155" s="31">
        <v>31</v>
      </c>
      <c r="O155" s="26">
        <v>11</v>
      </c>
      <c r="P155" s="5">
        <v>24</v>
      </c>
      <c r="Q155" s="26"/>
      <c r="S155" s="27" t="s">
        <v>333</v>
      </c>
      <c r="U155" s="27"/>
      <c r="W155" s="27"/>
      <c r="Y155" s="27"/>
      <c r="AA155" s="27"/>
      <c r="AC155" s="27"/>
      <c r="AE155" s="27"/>
      <c r="AG155" s="26">
        <v>22</v>
      </c>
      <c r="AH155" s="25">
        <v>9</v>
      </c>
      <c r="AI155" s="27" t="s">
        <v>333</v>
      </c>
      <c r="AK155" s="27"/>
      <c r="AM155" s="6">
        <f t="shared" si="24"/>
        <v>33</v>
      </c>
      <c r="AN155" s="6">
        <f t="shared" si="25"/>
        <v>0</v>
      </c>
      <c r="AO155" s="6">
        <f t="shared" si="26"/>
        <v>0</v>
      </c>
      <c r="AP155" s="6">
        <f t="shared" si="27"/>
        <v>24</v>
      </c>
      <c r="AQ155" s="6">
        <f t="shared" si="28"/>
        <v>9</v>
      </c>
      <c r="AR155" s="13">
        <f t="shared" si="29"/>
        <v>0</v>
      </c>
    </row>
    <row r="156" spans="1:44" ht="15">
      <c r="A156" s="30" t="s">
        <v>519</v>
      </c>
      <c r="B156" s="23" t="s">
        <v>111</v>
      </c>
      <c r="I156" s="26"/>
      <c r="K156" s="26"/>
      <c r="M156" s="26"/>
      <c r="O156" s="26"/>
      <c r="Q156" s="26"/>
      <c r="S156" s="26"/>
      <c r="U156" s="26"/>
      <c r="W156" s="26"/>
      <c r="Y156" s="26"/>
      <c r="AE156" s="27">
        <v>35</v>
      </c>
      <c r="AG156" s="27"/>
      <c r="AI156" s="27"/>
      <c r="AK156" s="27"/>
      <c r="AM156" s="6">
        <f t="shared" si="24"/>
        <v>0</v>
      </c>
      <c r="AN156" s="6">
        <f t="shared" si="25"/>
        <v>0</v>
      </c>
      <c r="AO156" s="6">
        <f t="shared" si="26"/>
        <v>0</v>
      </c>
      <c r="AP156" s="6">
        <f t="shared" si="27"/>
        <v>0</v>
      </c>
      <c r="AQ156" s="6">
        <f t="shared" si="28"/>
        <v>0</v>
      </c>
      <c r="AR156" s="13">
        <f t="shared" si="29"/>
        <v>0</v>
      </c>
    </row>
    <row r="157" spans="1:44" ht="15">
      <c r="A157" s="23" t="s">
        <v>58</v>
      </c>
      <c r="B157" s="22" t="s">
        <v>5</v>
      </c>
      <c r="C157" s="31" t="s">
        <v>7</v>
      </c>
      <c r="E157" s="28">
        <v>17</v>
      </c>
      <c r="F157" s="5">
        <v>14</v>
      </c>
      <c r="G157" s="31" t="s">
        <v>7</v>
      </c>
      <c r="I157" s="31">
        <v>36</v>
      </c>
      <c r="K157" s="31"/>
      <c r="M157" s="31"/>
      <c r="O157" s="31"/>
      <c r="Q157" s="31"/>
      <c r="S157" s="31"/>
      <c r="U157" s="31"/>
      <c r="W157" s="21">
        <v>7</v>
      </c>
      <c r="X157" s="20">
        <v>36</v>
      </c>
      <c r="Y157" s="31"/>
      <c r="AA157" s="26">
        <v>16</v>
      </c>
      <c r="AB157" s="25">
        <v>15</v>
      </c>
      <c r="AE157" s="27" t="s">
        <v>7</v>
      </c>
      <c r="AG157" s="27"/>
      <c r="AI157" s="27"/>
      <c r="AK157" s="27">
        <v>51</v>
      </c>
      <c r="AM157" s="6">
        <f t="shared" si="24"/>
        <v>65</v>
      </c>
      <c r="AN157" s="6">
        <f t="shared" si="25"/>
        <v>65</v>
      </c>
      <c r="AO157" s="6">
        <f t="shared" si="26"/>
        <v>0</v>
      </c>
      <c r="AP157" s="6">
        <f t="shared" si="27"/>
        <v>0</v>
      </c>
      <c r="AQ157" s="6">
        <f t="shared" si="28"/>
        <v>0</v>
      </c>
      <c r="AR157" s="13">
        <f t="shared" si="29"/>
        <v>0</v>
      </c>
    </row>
    <row r="158" spans="1:44" ht="15">
      <c r="A158" s="22" t="s">
        <v>120</v>
      </c>
      <c r="B158" s="22" t="s">
        <v>5</v>
      </c>
      <c r="C158" s="24"/>
      <c r="E158" s="28">
        <v>1</v>
      </c>
      <c r="F158" s="5">
        <v>100</v>
      </c>
      <c r="G158" s="26" t="s">
        <v>19</v>
      </c>
      <c r="I158" s="31" t="s">
        <v>7</v>
      </c>
      <c r="K158" s="31"/>
      <c r="M158" s="31"/>
      <c r="O158" s="31"/>
      <c r="Q158" s="26">
        <v>12</v>
      </c>
      <c r="R158" s="5">
        <v>22</v>
      </c>
      <c r="S158" s="26"/>
      <c r="U158" s="26"/>
      <c r="W158" s="26">
        <v>1</v>
      </c>
      <c r="X158" s="20">
        <v>100</v>
      </c>
      <c r="Y158" s="26">
        <v>22</v>
      </c>
      <c r="Z158" s="18">
        <v>9</v>
      </c>
      <c r="AA158" s="26">
        <v>1</v>
      </c>
      <c r="AB158" s="25">
        <v>100</v>
      </c>
      <c r="AE158" s="26">
        <v>1</v>
      </c>
      <c r="AF158" s="25">
        <v>100</v>
      </c>
      <c r="AK158" s="26" t="s">
        <v>19</v>
      </c>
      <c r="AM158" s="6">
        <f t="shared" si="24"/>
        <v>431</v>
      </c>
      <c r="AN158" s="6">
        <f t="shared" si="25"/>
        <v>400</v>
      </c>
      <c r="AO158" s="6">
        <f t="shared" si="26"/>
        <v>31</v>
      </c>
      <c r="AP158" s="6">
        <f t="shared" si="27"/>
        <v>0</v>
      </c>
      <c r="AQ158" s="6">
        <f t="shared" si="28"/>
        <v>0</v>
      </c>
      <c r="AR158" s="13">
        <f t="shared" si="29"/>
        <v>0</v>
      </c>
    </row>
    <row r="159" spans="1:44" ht="15">
      <c r="A159" s="33" t="s">
        <v>379</v>
      </c>
      <c r="B159" s="33" t="s">
        <v>8</v>
      </c>
      <c r="K159" s="31">
        <v>48</v>
      </c>
      <c r="M159" s="31" t="s">
        <v>331</v>
      </c>
      <c r="O159" s="6">
        <v>26</v>
      </c>
      <c r="P159" s="5">
        <v>5</v>
      </c>
      <c r="S159" s="6">
        <v>20</v>
      </c>
      <c r="T159" s="15">
        <v>11</v>
      </c>
      <c r="AG159" s="27">
        <v>50</v>
      </c>
      <c r="AI159" s="26">
        <v>25</v>
      </c>
      <c r="AJ159" s="25">
        <v>6</v>
      </c>
      <c r="AM159" s="6">
        <f t="shared" si="24"/>
        <v>22</v>
      </c>
      <c r="AN159" s="6">
        <f t="shared" si="25"/>
        <v>0</v>
      </c>
      <c r="AO159" s="6">
        <f t="shared" si="26"/>
        <v>0</v>
      </c>
      <c r="AP159" s="6">
        <f t="shared" si="27"/>
        <v>11</v>
      </c>
      <c r="AQ159" s="6">
        <f t="shared" si="28"/>
        <v>11</v>
      </c>
      <c r="AR159" s="13">
        <f t="shared" si="29"/>
        <v>0</v>
      </c>
    </row>
    <row r="160" spans="1:44" ht="15">
      <c r="A160" s="23" t="s">
        <v>42</v>
      </c>
      <c r="B160" s="22" t="s">
        <v>11</v>
      </c>
      <c r="C160" s="28">
        <v>19</v>
      </c>
      <c r="D160" s="5">
        <v>12</v>
      </c>
      <c r="E160" s="31">
        <v>47</v>
      </c>
      <c r="G160" s="6">
        <v>18</v>
      </c>
      <c r="H160" s="5">
        <v>13</v>
      </c>
      <c r="I160" s="31">
        <v>33</v>
      </c>
      <c r="K160" s="31"/>
      <c r="M160" s="31"/>
      <c r="O160" s="31"/>
      <c r="Q160" s="27">
        <v>32</v>
      </c>
      <c r="S160" s="27"/>
      <c r="U160" s="27"/>
      <c r="W160" s="31">
        <v>43</v>
      </c>
      <c r="Y160" s="19">
        <v>15</v>
      </c>
      <c r="Z160" s="18">
        <v>16</v>
      </c>
      <c r="AA160" s="26">
        <v>28</v>
      </c>
      <c r="AE160" s="26">
        <v>8</v>
      </c>
      <c r="AF160" s="25">
        <v>32</v>
      </c>
      <c r="AK160" s="26" t="s">
        <v>19</v>
      </c>
      <c r="AM160" s="6">
        <f t="shared" si="24"/>
        <v>73</v>
      </c>
      <c r="AN160" s="6">
        <f t="shared" si="25"/>
        <v>32</v>
      </c>
      <c r="AO160" s="6">
        <f t="shared" si="26"/>
        <v>41</v>
      </c>
      <c r="AP160" s="6">
        <f t="shared" si="27"/>
        <v>0</v>
      </c>
      <c r="AQ160" s="6">
        <f t="shared" si="28"/>
        <v>0</v>
      </c>
      <c r="AR160" s="13">
        <f t="shared" si="29"/>
        <v>0</v>
      </c>
    </row>
    <row r="161" spans="1:44" ht="15">
      <c r="A161" s="33" t="s">
        <v>368</v>
      </c>
      <c r="B161" s="33" t="s">
        <v>5</v>
      </c>
      <c r="K161" s="31">
        <v>33</v>
      </c>
      <c r="M161" s="31" t="s">
        <v>331</v>
      </c>
      <c r="O161" s="31" t="s">
        <v>331</v>
      </c>
      <c r="Q161" s="31"/>
      <c r="S161" s="27">
        <v>34</v>
      </c>
      <c r="U161" s="27"/>
      <c r="W161" s="27"/>
      <c r="Y161" s="27"/>
      <c r="AA161" s="27"/>
      <c r="AC161" s="27"/>
      <c r="AE161" s="27"/>
      <c r="AG161" s="26">
        <v>14</v>
      </c>
      <c r="AH161" s="25">
        <v>18</v>
      </c>
      <c r="AI161" s="26">
        <v>15</v>
      </c>
      <c r="AJ161" s="25">
        <v>16</v>
      </c>
      <c r="AM161" s="6">
        <f t="shared" si="24"/>
        <v>34</v>
      </c>
      <c r="AN161" s="6">
        <f t="shared" si="25"/>
        <v>0</v>
      </c>
      <c r="AO161" s="6">
        <f t="shared" si="26"/>
        <v>0</v>
      </c>
      <c r="AP161" s="6">
        <f t="shared" si="27"/>
        <v>16</v>
      </c>
      <c r="AQ161" s="6">
        <f t="shared" si="28"/>
        <v>18</v>
      </c>
      <c r="AR161" s="13">
        <f t="shared" si="29"/>
        <v>0</v>
      </c>
    </row>
    <row r="162" spans="1:44" ht="15">
      <c r="A162" s="23" t="s">
        <v>145</v>
      </c>
      <c r="B162" s="22" t="s">
        <v>10</v>
      </c>
      <c r="C162" s="24"/>
      <c r="E162" s="31">
        <v>36</v>
      </c>
      <c r="K162" s="31">
        <v>34</v>
      </c>
      <c r="M162" s="28">
        <v>28</v>
      </c>
      <c r="N162" s="5">
        <v>3</v>
      </c>
      <c r="O162" s="6">
        <v>7</v>
      </c>
      <c r="P162" s="5">
        <v>36</v>
      </c>
      <c r="S162" s="6">
        <v>5</v>
      </c>
      <c r="T162" s="15">
        <v>45</v>
      </c>
      <c r="U162" s="6">
        <v>9</v>
      </c>
      <c r="V162" s="15">
        <v>29</v>
      </c>
      <c r="AG162" s="26">
        <v>19</v>
      </c>
      <c r="AH162" s="25">
        <v>12</v>
      </c>
      <c r="AI162" s="26">
        <v>14</v>
      </c>
      <c r="AJ162" s="25">
        <v>18</v>
      </c>
      <c r="AK162" s="27" t="s">
        <v>7</v>
      </c>
      <c r="AM162" s="6">
        <f aca="true" t="shared" si="30" ref="AM162:AM193">+D162+F162+H162+J162+L162+N162+P162+R162+T162+V162+Z162+X162+AB162+AD162+AF162+AH162+AJ162+AL162</f>
        <v>143</v>
      </c>
      <c r="AN162" s="6">
        <f aca="true" t="shared" si="31" ref="AN162:AN197">+F162+J162+X162+AB162+AF162+AL162</f>
        <v>0</v>
      </c>
      <c r="AO162" s="6">
        <f aca="true" t="shared" si="32" ref="AO162:AO197">+D162+H162+R162+Z162</f>
        <v>0</v>
      </c>
      <c r="AP162" s="6">
        <f aca="true" t="shared" si="33" ref="AP162:AP197">+P162+AJ162</f>
        <v>54</v>
      </c>
      <c r="AQ162" s="6">
        <f aca="true" t="shared" si="34" ref="AQ162:AQ197">+L162+N162+T162+AH162</f>
        <v>60</v>
      </c>
      <c r="AR162" s="13">
        <f aca="true" t="shared" si="35" ref="AR162:AR197">+V162</f>
        <v>29</v>
      </c>
    </row>
    <row r="163" spans="1:44" ht="15">
      <c r="A163" s="23" t="s">
        <v>62</v>
      </c>
      <c r="B163" s="22" t="s">
        <v>15</v>
      </c>
      <c r="C163" s="31">
        <v>37</v>
      </c>
      <c r="E163" s="31">
        <v>43</v>
      </c>
      <c r="G163" s="31" t="s">
        <v>7</v>
      </c>
      <c r="I163" s="31" t="s">
        <v>7</v>
      </c>
      <c r="K163" s="31"/>
      <c r="M163" s="31"/>
      <c r="O163" s="31"/>
      <c r="Q163" s="31"/>
      <c r="S163" s="31"/>
      <c r="U163" s="31"/>
      <c r="W163" s="31"/>
      <c r="Y163" s="31"/>
      <c r="AA163" s="31"/>
      <c r="AC163" s="31"/>
      <c r="AE163" s="31"/>
      <c r="AG163" s="27">
        <v>42</v>
      </c>
      <c r="AI163" s="26">
        <v>27</v>
      </c>
      <c r="AJ163" s="25">
        <v>4</v>
      </c>
      <c r="AK163" s="27" t="s">
        <v>7</v>
      </c>
      <c r="AM163" s="6">
        <f t="shared" si="30"/>
        <v>4</v>
      </c>
      <c r="AN163" s="6">
        <f t="shared" si="31"/>
        <v>0</v>
      </c>
      <c r="AO163" s="6">
        <f t="shared" si="32"/>
        <v>0</v>
      </c>
      <c r="AP163" s="6">
        <f t="shared" si="33"/>
        <v>4</v>
      </c>
      <c r="AQ163" s="6">
        <f t="shared" si="34"/>
        <v>0</v>
      </c>
      <c r="AR163" s="13">
        <f t="shared" si="35"/>
        <v>0</v>
      </c>
    </row>
    <row r="164" spans="1:44" ht="15">
      <c r="A164" s="23" t="s">
        <v>50</v>
      </c>
      <c r="B164" s="22" t="s">
        <v>5</v>
      </c>
      <c r="C164" s="31">
        <v>40</v>
      </c>
      <c r="K164" s="26"/>
      <c r="M164" s="26"/>
      <c r="O164" s="26"/>
      <c r="Q164" s="27">
        <v>43</v>
      </c>
      <c r="S164" s="27"/>
      <c r="U164" s="27"/>
      <c r="W164" s="27"/>
      <c r="Y164" s="27">
        <v>36</v>
      </c>
      <c r="AA164" s="27"/>
      <c r="AC164" s="27"/>
      <c r="AE164" s="27"/>
      <c r="AG164" s="27"/>
      <c r="AI164" s="27"/>
      <c r="AK164" s="27"/>
      <c r="AM164" s="6">
        <f t="shared" si="30"/>
        <v>0</v>
      </c>
      <c r="AN164" s="6">
        <f t="shared" si="31"/>
        <v>0</v>
      </c>
      <c r="AO164" s="6">
        <f t="shared" si="32"/>
        <v>0</v>
      </c>
      <c r="AP164" s="6">
        <f t="shared" si="33"/>
        <v>0</v>
      </c>
      <c r="AQ164" s="6">
        <f t="shared" si="34"/>
        <v>0</v>
      </c>
      <c r="AR164" s="13">
        <f t="shared" si="35"/>
        <v>0</v>
      </c>
    </row>
    <row r="165" spans="1:44" ht="15">
      <c r="A165" s="30" t="s">
        <v>566</v>
      </c>
      <c r="B165" s="23" t="s">
        <v>318</v>
      </c>
      <c r="C165" s="24"/>
      <c r="E165" s="26"/>
      <c r="G165" s="26"/>
      <c r="I165" s="26"/>
      <c r="K165" s="26"/>
      <c r="M165" s="26"/>
      <c r="O165" s="26"/>
      <c r="Q165" s="26"/>
      <c r="S165" s="26"/>
      <c r="U165" s="26"/>
      <c r="W165" s="26"/>
      <c r="Y165" s="26"/>
      <c r="AK165" s="27">
        <v>53</v>
      </c>
      <c r="AM165" s="26">
        <f t="shared" si="30"/>
        <v>0</v>
      </c>
      <c r="AN165" s="26">
        <f t="shared" si="31"/>
        <v>0</v>
      </c>
      <c r="AO165" s="26">
        <f t="shared" si="32"/>
        <v>0</v>
      </c>
      <c r="AP165" s="26">
        <f t="shared" si="33"/>
        <v>0</v>
      </c>
      <c r="AQ165" s="26">
        <f t="shared" si="34"/>
        <v>0</v>
      </c>
      <c r="AR165" s="29">
        <f t="shared" si="35"/>
        <v>0</v>
      </c>
    </row>
    <row r="166" spans="1:44" ht="15">
      <c r="A166" s="33" t="s">
        <v>326</v>
      </c>
      <c r="B166" s="22" t="s">
        <v>318</v>
      </c>
      <c r="E166" s="24"/>
      <c r="G166" s="31">
        <v>49</v>
      </c>
      <c r="I166" s="31">
        <v>49</v>
      </c>
      <c r="K166" s="31"/>
      <c r="M166" s="31"/>
      <c r="O166" s="31"/>
      <c r="Q166" s="31"/>
      <c r="S166" s="27">
        <v>49</v>
      </c>
      <c r="U166" s="27"/>
      <c r="W166" s="31" t="s">
        <v>7</v>
      </c>
      <c r="Y166" s="27" t="s">
        <v>250</v>
      </c>
      <c r="AA166" s="27" t="s">
        <v>7</v>
      </c>
      <c r="AC166" s="27"/>
      <c r="AE166" s="27">
        <v>38</v>
      </c>
      <c r="AG166" s="27"/>
      <c r="AI166" s="27"/>
      <c r="AK166" s="27" t="s">
        <v>7</v>
      </c>
      <c r="AM166" s="26">
        <f t="shared" si="30"/>
        <v>0</v>
      </c>
      <c r="AN166" s="26">
        <f t="shared" si="31"/>
        <v>0</v>
      </c>
      <c r="AO166" s="26">
        <f t="shared" si="32"/>
        <v>0</v>
      </c>
      <c r="AP166" s="26">
        <f t="shared" si="33"/>
        <v>0</v>
      </c>
      <c r="AQ166" s="26">
        <f t="shared" si="34"/>
        <v>0</v>
      </c>
      <c r="AR166" s="29">
        <f t="shared" si="35"/>
        <v>0</v>
      </c>
    </row>
    <row r="167" spans="1:44" ht="15">
      <c r="A167" s="33" t="s">
        <v>327</v>
      </c>
      <c r="B167" s="22" t="s">
        <v>318</v>
      </c>
      <c r="E167" s="26"/>
      <c r="G167" s="31">
        <v>48</v>
      </c>
      <c r="I167" s="31">
        <v>52</v>
      </c>
      <c r="K167" s="31"/>
      <c r="M167" s="31"/>
      <c r="O167" s="31"/>
      <c r="Q167" s="31"/>
      <c r="S167" s="27">
        <v>48</v>
      </c>
      <c r="U167" s="27">
        <v>37</v>
      </c>
      <c r="W167" s="31" t="s">
        <v>7</v>
      </c>
      <c r="Y167" s="27">
        <v>53</v>
      </c>
      <c r="AA167" s="27" t="s">
        <v>7</v>
      </c>
      <c r="AC167" s="27"/>
      <c r="AE167" s="27">
        <v>37</v>
      </c>
      <c r="AG167" s="27"/>
      <c r="AI167" s="27"/>
      <c r="AK167" s="27" t="s">
        <v>7</v>
      </c>
      <c r="AM167" s="6">
        <f t="shared" si="30"/>
        <v>0</v>
      </c>
      <c r="AN167" s="6">
        <f t="shared" si="31"/>
        <v>0</v>
      </c>
      <c r="AO167" s="6">
        <f t="shared" si="32"/>
        <v>0</v>
      </c>
      <c r="AP167" s="6">
        <f t="shared" si="33"/>
        <v>0</v>
      </c>
      <c r="AQ167" s="6">
        <f t="shared" si="34"/>
        <v>0</v>
      </c>
      <c r="AR167" s="13">
        <f t="shared" si="35"/>
        <v>0</v>
      </c>
    </row>
    <row r="168" spans="1:44" ht="15">
      <c r="A168" s="33" t="s">
        <v>364</v>
      </c>
      <c r="B168" s="33" t="s">
        <v>9</v>
      </c>
      <c r="K168" s="31">
        <v>45</v>
      </c>
      <c r="M168" s="31">
        <v>34</v>
      </c>
      <c r="O168" s="31">
        <v>38</v>
      </c>
      <c r="Q168" s="31"/>
      <c r="S168" s="31"/>
      <c r="U168" s="31"/>
      <c r="W168" s="31"/>
      <c r="Y168" s="31"/>
      <c r="AA168" s="31"/>
      <c r="AC168" s="31"/>
      <c r="AE168" s="31"/>
      <c r="AG168" s="27">
        <v>45</v>
      </c>
      <c r="AI168" s="27">
        <v>35</v>
      </c>
      <c r="AK168" s="27"/>
      <c r="AM168" s="6">
        <f t="shared" si="30"/>
        <v>0</v>
      </c>
      <c r="AN168" s="6">
        <f t="shared" si="31"/>
        <v>0</v>
      </c>
      <c r="AO168" s="6">
        <f t="shared" si="32"/>
        <v>0</v>
      </c>
      <c r="AP168" s="6">
        <f t="shared" si="33"/>
        <v>0</v>
      </c>
      <c r="AQ168" s="6">
        <f t="shared" si="34"/>
        <v>0</v>
      </c>
      <c r="AR168" s="13">
        <f t="shared" si="35"/>
        <v>0</v>
      </c>
    </row>
    <row r="169" spans="1:44" ht="15">
      <c r="A169" s="33" t="s">
        <v>328</v>
      </c>
      <c r="B169" s="22" t="s">
        <v>3</v>
      </c>
      <c r="C169" s="24"/>
      <c r="E169" s="26"/>
      <c r="G169" s="31">
        <v>37</v>
      </c>
      <c r="I169" s="31">
        <v>40</v>
      </c>
      <c r="K169" s="31"/>
      <c r="M169" s="31"/>
      <c r="O169" s="31"/>
      <c r="Q169" s="27">
        <v>54</v>
      </c>
      <c r="S169" s="27"/>
      <c r="U169" s="27"/>
      <c r="W169" s="27"/>
      <c r="Y169" s="27">
        <v>39</v>
      </c>
      <c r="AA169" s="27"/>
      <c r="AC169" s="27"/>
      <c r="AE169" s="27"/>
      <c r="AG169" s="27"/>
      <c r="AI169" s="27"/>
      <c r="AK169" s="27"/>
      <c r="AM169" s="6">
        <f t="shared" si="30"/>
        <v>0</v>
      </c>
      <c r="AN169" s="6">
        <f t="shared" si="31"/>
        <v>0</v>
      </c>
      <c r="AO169" s="6">
        <f t="shared" si="32"/>
        <v>0</v>
      </c>
      <c r="AP169" s="6">
        <f t="shared" si="33"/>
        <v>0</v>
      </c>
      <c r="AQ169" s="6">
        <f t="shared" si="34"/>
        <v>0</v>
      </c>
      <c r="AR169" s="13">
        <f t="shared" si="35"/>
        <v>0</v>
      </c>
    </row>
    <row r="170" spans="1:44" ht="15">
      <c r="A170" s="33" t="s">
        <v>329</v>
      </c>
      <c r="B170" s="22" t="s">
        <v>11</v>
      </c>
      <c r="G170" s="31" t="s">
        <v>7</v>
      </c>
      <c r="I170" s="27"/>
      <c r="K170" s="28">
        <v>20</v>
      </c>
      <c r="L170" s="5">
        <v>11</v>
      </c>
      <c r="M170" s="28">
        <v>15</v>
      </c>
      <c r="N170" s="5">
        <v>16</v>
      </c>
      <c r="O170" s="6">
        <v>23</v>
      </c>
      <c r="P170" s="5">
        <v>8</v>
      </c>
      <c r="S170" s="6">
        <v>18</v>
      </c>
      <c r="T170" s="15">
        <v>13</v>
      </c>
      <c r="U170" s="6">
        <v>26</v>
      </c>
      <c r="V170" s="15">
        <v>5</v>
      </c>
      <c r="AG170" s="27">
        <v>37</v>
      </c>
      <c r="AI170" s="27">
        <v>32</v>
      </c>
      <c r="AK170" s="27"/>
      <c r="AM170" s="6">
        <f t="shared" si="30"/>
        <v>53</v>
      </c>
      <c r="AN170" s="6">
        <f t="shared" si="31"/>
        <v>0</v>
      </c>
      <c r="AO170" s="6">
        <f t="shared" si="32"/>
        <v>0</v>
      </c>
      <c r="AP170" s="6">
        <f t="shared" si="33"/>
        <v>8</v>
      </c>
      <c r="AQ170" s="6">
        <f t="shared" si="34"/>
        <v>40</v>
      </c>
      <c r="AR170" s="13">
        <f t="shared" si="35"/>
        <v>5</v>
      </c>
    </row>
    <row r="171" spans="1:44" ht="15">
      <c r="A171" s="23" t="s">
        <v>156</v>
      </c>
      <c r="B171" s="22" t="s">
        <v>4</v>
      </c>
      <c r="C171" s="24"/>
      <c r="E171" s="31">
        <v>69</v>
      </c>
      <c r="G171" s="27"/>
      <c r="I171" s="27"/>
      <c r="K171" s="27"/>
      <c r="M171" s="27"/>
      <c r="O171" s="27"/>
      <c r="Q171" s="27"/>
      <c r="S171" s="27"/>
      <c r="U171" s="27"/>
      <c r="W171" s="31">
        <v>44</v>
      </c>
      <c r="Y171" s="27"/>
      <c r="AA171" s="27"/>
      <c r="AC171" s="27"/>
      <c r="AE171" s="27" t="s">
        <v>7</v>
      </c>
      <c r="AG171" s="27"/>
      <c r="AI171" s="27"/>
      <c r="AK171" s="27" t="s">
        <v>7</v>
      </c>
      <c r="AM171" s="6">
        <f t="shared" si="30"/>
        <v>0</v>
      </c>
      <c r="AN171" s="6">
        <f t="shared" si="31"/>
        <v>0</v>
      </c>
      <c r="AO171" s="6">
        <f t="shared" si="32"/>
        <v>0</v>
      </c>
      <c r="AP171" s="6">
        <f t="shared" si="33"/>
        <v>0</v>
      </c>
      <c r="AQ171" s="6">
        <f t="shared" si="34"/>
        <v>0</v>
      </c>
      <c r="AR171" s="13">
        <f t="shared" si="35"/>
        <v>0</v>
      </c>
    </row>
    <row r="172" spans="1:44" ht="15">
      <c r="A172" s="30" t="s">
        <v>153</v>
      </c>
      <c r="B172" s="22" t="s">
        <v>18</v>
      </c>
      <c r="C172" s="24"/>
      <c r="E172" s="31" t="s">
        <v>7</v>
      </c>
      <c r="I172" s="26"/>
      <c r="K172" s="26"/>
      <c r="M172" s="26"/>
      <c r="O172" s="26"/>
      <c r="Q172" s="26"/>
      <c r="S172" s="26"/>
      <c r="U172" s="26"/>
      <c r="W172" s="26"/>
      <c r="Y172" s="26"/>
      <c r="AM172" s="6">
        <f t="shared" si="30"/>
        <v>0</v>
      </c>
      <c r="AN172" s="6">
        <f t="shared" si="31"/>
        <v>0</v>
      </c>
      <c r="AO172" s="6">
        <f t="shared" si="32"/>
        <v>0</v>
      </c>
      <c r="AP172" s="6">
        <f t="shared" si="33"/>
        <v>0</v>
      </c>
      <c r="AQ172" s="6">
        <f t="shared" si="34"/>
        <v>0</v>
      </c>
      <c r="AR172" s="13">
        <f t="shared" si="35"/>
        <v>0</v>
      </c>
    </row>
    <row r="173" spans="1:44" ht="15">
      <c r="A173" s="33" t="s">
        <v>339</v>
      </c>
      <c r="B173" s="22" t="s">
        <v>13</v>
      </c>
      <c r="C173" s="24"/>
      <c r="E173" s="26"/>
      <c r="I173" s="31">
        <v>32</v>
      </c>
      <c r="K173" s="31"/>
      <c r="M173" s="31"/>
      <c r="O173" s="31"/>
      <c r="Q173" s="31"/>
      <c r="S173" s="31"/>
      <c r="U173" s="31"/>
      <c r="W173" s="31">
        <v>36</v>
      </c>
      <c r="Y173" s="27">
        <v>41</v>
      </c>
      <c r="AA173" s="27"/>
      <c r="AC173" s="27"/>
      <c r="AE173" s="26">
        <v>21</v>
      </c>
      <c r="AF173" s="25">
        <v>10</v>
      </c>
      <c r="AK173" s="27">
        <v>36</v>
      </c>
      <c r="AM173" s="6">
        <f t="shared" si="30"/>
        <v>10</v>
      </c>
      <c r="AN173" s="6">
        <f t="shared" si="31"/>
        <v>10</v>
      </c>
      <c r="AO173" s="6">
        <f t="shared" si="32"/>
        <v>0</v>
      </c>
      <c r="AP173" s="6">
        <f t="shared" si="33"/>
        <v>0</v>
      </c>
      <c r="AQ173" s="6">
        <f t="shared" si="34"/>
        <v>0</v>
      </c>
      <c r="AR173" s="13">
        <f t="shared" si="35"/>
        <v>0</v>
      </c>
    </row>
    <row r="174" spans="1:44" ht="15">
      <c r="A174" s="33" t="s">
        <v>371</v>
      </c>
      <c r="B174" s="33" t="s">
        <v>5</v>
      </c>
      <c r="K174" s="28">
        <v>28</v>
      </c>
      <c r="L174" s="5">
        <v>3</v>
      </c>
      <c r="M174" s="28">
        <v>29</v>
      </c>
      <c r="N174" s="5">
        <v>2</v>
      </c>
      <c r="O174" s="31" t="s">
        <v>333</v>
      </c>
      <c r="Q174" s="31"/>
      <c r="S174" s="26">
        <v>26</v>
      </c>
      <c r="T174" s="15">
        <v>5</v>
      </c>
      <c r="U174" s="26"/>
      <c r="W174" s="26"/>
      <c r="Y174" s="26"/>
      <c r="AG174" s="27">
        <v>39</v>
      </c>
      <c r="AI174" s="26">
        <v>17</v>
      </c>
      <c r="AJ174" s="25">
        <v>14</v>
      </c>
      <c r="AM174" s="6">
        <f t="shared" si="30"/>
        <v>24</v>
      </c>
      <c r="AN174" s="6">
        <f t="shared" si="31"/>
        <v>0</v>
      </c>
      <c r="AO174" s="6">
        <f t="shared" si="32"/>
        <v>0</v>
      </c>
      <c r="AP174" s="6">
        <f t="shared" si="33"/>
        <v>14</v>
      </c>
      <c r="AQ174" s="6">
        <f t="shared" si="34"/>
        <v>10</v>
      </c>
      <c r="AR174" s="13">
        <f t="shared" si="35"/>
        <v>0</v>
      </c>
    </row>
    <row r="175" spans="1:44" ht="15">
      <c r="A175" s="33" t="s">
        <v>391</v>
      </c>
      <c r="B175" s="33" t="s">
        <v>13</v>
      </c>
      <c r="C175" s="24"/>
      <c r="G175" s="26"/>
      <c r="K175" s="28">
        <v>18</v>
      </c>
      <c r="L175" s="5">
        <v>13</v>
      </c>
      <c r="M175" s="28">
        <v>8</v>
      </c>
      <c r="N175" s="5">
        <v>32</v>
      </c>
      <c r="O175" s="6">
        <v>16</v>
      </c>
      <c r="P175" s="5">
        <v>15</v>
      </c>
      <c r="Q175" s="26"/>
      <c r="S175" s="26">
        <v>22</v>
      </c>
      <c r="T175" s="15">
        <v>9</v>
      </c>
      <c r="U175" s="27" t="s">
        <v>7</v>
      </c>
      <c r="W175" s="27"/>
      <c r="Y175" s="27"/>
      <c r="AA175" s="27"/>
      <c r="AC175" s="27"/>
      <c r="AE175" s="27"/>
      <c r="AG175" s="26">
        <v>30</v>
      </c>
      <c r="AH175" s="25">
        <v>1</v>
      </c>
      <c r="AI175" s="27">
        <v>36</v>
      </c>
      <c r="AK175" s="27"/>
      <c r="AM175" s="6">
        <f t="shared" si="30"/>
        <v>70</v>
      </c>
      <c r="AN175" s="6">
        <f t="shared" si="31"/>
        <v>0</v>
      </c>
      <c r="AO175" s="6">
        <f t="shared" si="32"/>
        <v>0</v>
      </c>
      <c r="AP175" s="6">
        <f t="shared" si="33"/>
        <v>15</v>
      </c>
      <c r="AQ175" s="6">
        <f t="shared" si="34"/>
        <v>55</v>
      </c>
      <c r="AR175" s="13">
        <f t="shared" si="35"/>
        <v>0</v>
      </c>
    </row>
    <row r="176" spans="1:44" ht="15">
      <c r="A176" s="30" t="s">
        <v>86</v>
      </c>
      <c r="B176" s="22" t="s">
        <v>9</v>
      </c>
      <c r="C176" s="31">
        <v>51</v>
      </c>
      <c r="E176" s="27"/>
      <c r="K176" s="31">
        <v>46</v>
      </c>
      <c r="M176" s="31"/>
      <c r="O176" s="31" t="s">
        <v>333</v>
      </c>
      <c r="Q176" s="31"/>
      <c r="S176" s="31"/>
      <c r="U176" s="31"/>
      <c r="W176" s="31"/>
      <c r="Y176" s="31"/>
      <c r="AA176" s="31"/>
      <c r="AC176" s="31"/>
      <c r="AE176" s="31"/>
      <c r="AG176" s="31"/>
      <c r="AI176" s="31"/>
      <c r="AK176" s="31"/>
      <c r="AM176" s="6">
        <f t="shared" si="30"/>
        <v>0</v>
      </c>
      <c r="AN176" s="6">
        <f t="shared" si="31"/>
        <v>0</v>
      </c>
      <c r="AO176" s="6">
        <f t="shared" si="32"/>
        <v>0</v>
      </c>
      <c r="AP176" s="6">
        <f t="shared" si="33"/>
        <v>0</v>
      </c>
      <c r="AQ176" s="6">
        <f t="shared" si="34"/>
        <v>0</v>
      </c>
      <c r="AR176" s="13">
        <f t="shared" si="35"/>
        <v>0</v>
      </c>
    </row>
    <row r="177" spans="1:44" ht="15">
      <c r="A177" s="33" t="s">
        <v>338</v>
      </c>
      <c r="B177" s="22" t="s">
        <v>11</v>
      </c>
      <c r="C177" s="24"/>
      <c r="E177" s="26"/>
      <c r="I177" s="6">
        <v>25</v>
      </c>
      <c r="J177" s="5">
        <v>6</v>
      </c>
      <c r="Q177" s="26"/>
      <c r="S177" s="26"/>
      <c r="U177" s="26"/>
      <c r="W177" s="26">
        <v>23</v>
      </c>
      <c r="X177" s="20">
        <v>8</v>
      </c>
      <c r="Y177" s="26"/>
      <c r="AA177" s="27">
        <v>41</v>
      </c>
      <c r="AC177" s="27"/>
      <c r="AE177" s="27">
        <v>36</v>
      </c>
      <c r="AG177" s="27"/>
      <c r="AI177" s="27"/>
      <c r="AK177" s="27">
        <v>49</v>
      </c>
      <c r="AM177" s="6">
        <f t="shared" si="30"/>
        <v>14</v>
      </c>
      <c r="AN177" s="6">
        <f t="shared" si="31"/>
        <v>14</v>
      </c>
      <c r="AO177" s="6">
        <f t="shared" si="32"/>
        <v>0</v>
      </c>
      <c r="AP177" s="6">
        <f t="shared" si="33"/>
        <v>0</v>
      </c>
      <c r="AQ177" s="6">
        <f t="shared" si="34"/>
        <v>0</v>
      </c>
      <c r="AR177" s="13">
        <f t="shared" si="35"/>
        <v>0</v>
      </c>
    </row>
    <row r="178" spans="1:44" ht="15">
      <c r="A178" s="33" t="s">
        <v>370</v>
      </c>
      <c r="B178" s="33" t="s">
        <v>13</v>
      </c>
      <c r="E178" s="26"/>
      <c r="G178" s="26"/>
      <c r="I178" s="26"/>
      <c r="K178" s="31">
        <v>53</v>
      </c>
      <c r="M178" s="31">
        <v>41</v>
      </c>
      <c r="O178" s="31" t="s">
        <v>333</v>
      </c>
      <c r="Q178" s="31"/>
      <c r="S178" s="27">
        <v>41</v>
      </c>
      <c r="U178" s="27">
        <v>31</v>
      </c>
      <c r="W178" s="27"/>
      <c r="Y178" s="27"/>
      <c r="AA178" s="27"/>
      <c r="AC178" s="27"/>
      <c r="AE178" s="27"/>
      <c r="AG178" s="27">
        <v>34</v>
      </c>
      <c r="AI178" s="27" t="s">
        <v>333</v>
      </c>
      <c r="AK178" s="27"/>
      <c r="AM178" s="6">
        <f t="shared" si="30"/>
        <v>0</v>
      </c>
      <c r="AN178" s="6">
        <f t="shared" si="31"/>
        <v>0</v>
      </c>
      <c r="AO178" s="6">
        <f t="shared" si="32"/>
        <v>0</v>
      </c>
      <c r="AP178" s="6">
        <f t="shared" si="33"/>
        <v>0</v>
      </c>
      <c r="AQ178" s="6">
        <f t="shared" si="34"/>
        <v>0</v>
      </c>
      <c r="AR178" s="13">
        <f t="shared" si="35"/>
        <v>0</v>
      </c>
    </row>
    <row r="179" spans="1:44" ht="15">
      <c r="A179" s="33" t="s">
        <v>374</v>
      </c>
      <c r="B179" s="33" t="s">
        <v>10</v>
      </c>
      <c r="K179" s="31">
        <v>42</v>
      </c>
      <c r="M179" s="31">
        <v>33</v>
      </c>
      <c r="O179" s="6">
        <v>29</v>
      </c>
      <c r="P179" s="5">
        <v>2</v>
      </c>
      <c r="S179" s="6">
        <v>10</v>
      </c>
      <c r="T179" s="15">
        <v>26</v>
      </c>
      <c r="AG179" s="27">
        <v>36</v>
      </c>
      <c r="AI179" s="27" t="s">
        <v>331</v>
      </c>
      <c r="AK179" s="27"/>
      <c r="AM179" s="6">
        <f t="shared" si="30"/>
        <v>28</v>
      </c>
      <c r="AN179" s="6">
        <f t="shared" si="31"/>
        <v>0</v>
      </c>
      <c r="AO179" s="6">
        <f t="shared" si="32"/>
        <v>0</v>
      </c>
      <c r="AP179" s="6">
        <f t="shared" si="33"/>
        <v>2</v>
      </c>
      <c r="AQ179" s="6">
        <f t="shared" si="34"/>
        <v>26</v>
      </c>
      <c r="AR179" s="13">
        <f t="shared" si="35"/>
        <v>0</v>
      </c>
    </row>
    <row r="180" spans="1:44" ht="15">
      <c r="A180" s="23" t="s">
        <v>37</v>
      </c>
      <c r="B180" s="22" t="s">
        <v>8</v>
      </c>
      <c r="C180" s="28">
        <v>23</v>
      </c>
      <c r="D180" s="5">
        <v>8</v>
      </c>
      <c r="G180" s="6" t="s">
        <v>19</v>
      </c>
      <c r="K180" s="28">
        <v>9</v>
      </c>
      <c r="L180" s="5">
        <v>29</v>
      </c>
      <c r="M180" s="28">
        <v>9</v>
      </c>
      <c r="N180" s="5">
        <v>29</v>
      </c>
      <c r="O180" s="6">
        <v>6</v>
      </c>
      <c r="P180" s="5">
        <v>40</v>
      </c>
      <c r="Q180" s="26">
        <v>25</v>
      </c>
      <c r="R180" s="5">
        <v>6</v>
      </c>
      <c r="S180" s="26">
        <v>27</v>
      </c>
      <c r="T180" s="15">
        <v>4</v>
      </c>
      <c r="U180" s="26">
        <v>13</v>
      </c>
      <c r="V180" s="15">
        <v>20</v>
      </c>
      <c r="W180" s="26"/>
      <c r="Y180" s="26">
        <v>10</v>
      </c>
      <c r="Z180" s="18">
        <v>26</v>
      </c>
      <c r="AC180" s="26">
        <v>5</v>
      </c>
      <c r="AD180" s="25">
        <v>30</v>
      </c>
      <c r="AG180" s="26">
        <v>12</v>
      </c>
      <c r="AH180" s="25">
        <v>22</v>
      </c>
      <c r="AI180" s="27" t="s">
        <v>333</v>
      </c>
      <c r="AK180" s="27"/>
      <c r="AM180" s="6">
        <f t="shared" si="30"/>
        <v>214</v>
      </c>
      <c r="AN180" s="6">
        <f t="shared" si="31"/>
        <v>0</v>
      </c>
      <c r="AO180" s="6">
        <f t="shared" si="32"/>
        <v>40</v>
      </c>
      <c r="AP180" s="6">
        <f t="shared" si="33"/>
        <v>40</v>
      </c>
      <c r="AQ180" s="6">
        <f t="shared" si="34"/>
        <v>84</v>
      </c>
      <c r="AR180" s="13">
        <f t="shared" si="35"/>
        <v>20</v>
      </c>
    </row>
    <row r="181" spans="1:44" ht="15">
      <c r="A181" s="32" t="s">
        <v>477</v>
      </c>
      <c r="B181" s="33" t="s">
        <v>3</v>
      </c>
      <c r="W181" s="21">
        <v>26</v>
      </c>
      <c r="X181" s="20">
        <v>5</v>
      </c>
      <c r="AA181" s="27">
        <v>42</v>
      </c>
      <c r="AC181" s="27"/>
      <c r="AE181" s="27"/>
      <c r="AG181" s="27"/>
      <c r="AI181" s="27"/>
      <c r="AK181" s="27" t="s">
        <v>7</v>
      </c>
      <c r="AM181" s="6">
        <f t="shared" si="30"/>
        <v>5</v>
      </c>
      <c r="AN181" s="6">
        <f t="shared" si="31"/>
        <v>5</v>
      </c>
      <c r="AO181" s="6">
        <f t="shared" si="32"/>
        <v>0</v>
      </c>
      <c r="AP181" s="6">
        <f t="shared" si="33"/>
        <v>0</v>
      </c>
      <c r="AQ181" s="6">
        <f t="shared" si="34"/>
        <v>0</v>
      </c>
      <c r="AR181" s="13">
        <f t="shared" si="35"/>
        <v>0</v>
      </c>
    </row>
    <row r="182" spans="1:44" ht="15">
      <c r="A182" s="30" t="s">
        <v>570</v>
      </c>
      <c r="B182" s="23" t="s">
        <v>9</v>
      </c>
      <c r="E182" s="26"/>
      <c r="G182" s="26"/>
      <c r="I182" s="26"/>
      <c r="K182" s="26"/>
      <c r="M182" s="26"/>
      <c r="O182" s="26"/>
      <c r="Q182" s="26"/>
      <c r="S182" s="26"/>
      <c r="U182" s="26"/>
      <c r="W182" s="26"/>
      <c r="Y182" s="26"/>
      <c r="AK182" s="27">
        <v>34</v>
      </c>
      <c r="AM182" s="26">
        <f t="shared" si="30"/>
        <v>0</v>
      </c>
      <c r="AN182" s="26">
        <f t="shared" si="31"/>
        <v>0</v>
      </c>
      <c r="AO182" s="26">
        <f t="shared" si="32"/>
        <v>0</v>
      </c>
      <c r="AP182" s="26">
        <f t="shared" si="33"/>
        <v>0</v>
      </c>
      <c r="AQ182" s="26">
        <f t="shared" si="34"/>
        <v>0</v>
      </c>
      <c r="AR182" s="29">
        <f t="shared" si="35"/>
        <v>0</v>
      </c>
    </row>
    <row r="183" spans="1:44" ht="15">
      <c r="A183" s="23" t="s">
        <v>481</v>
      </c>
      <c r="B183" s="23" t="s">
        <v>5</v>
      </c>
      <c r="G183" s="26"/>
      <c r="I183" s="26"/>
      <c r="K183" s="26"/>
      <c r="M183" s="26"/>
      <c r="O183" s="26"/>
      <c r="Q183" s="26"/>
      <c r="S183" s="26"/>
      <c r="U183" s="26"/>
      <c r="W183" s="26"/>
      <c r="Y183" s="26"/>
      <c r="AA183" s="27">
        <v>51</v>
      </c>
      <c r="AC183" s="27"/>
      <c r="AE183" s="27"/>
      <c r="AG183" s="27"/>
      <c r="AI183" s="27"/>
      <c r="AK183" s="27" t="s">
        <v>7</v>
      </c>
      <c r="AM183" s="6">
        <f t="shared" si="30"/>
        <v>0</v>
      </c>
      <c r="AN183" s="6">
        <f t="shared" si="31"/>
        <v>0</v>
      </c>
      <c r="AO183" s="6">
        <f t="shared" si="32"/>
        <v>0</v>
      </c>
      <c r="AP183" s="6">
        <f t="shared" si="33"/>
        <v>0</v>
      </c>
      <c r="AQ183" s="6">
        <f t="shared" si="34"/>
        <v>0</v>
      </c>
      <c r="AR183" s="13">
        <f t="shared" si="35"/>
        <v>0</v>
      </c>
    </row>
    <row r="184" spans="1:44" ht="15">
      <c r="A184" s="33" t="s">
        <v>362</v>
      </c>
      <c r="B184" s="33" t="s">
        <v>6</v>
      </c>
      <c r="K184" s="31">
        <v>55</v>
      </c>
      <c r="M184" s="31"/>
      <c r="O184" s="31" t="s">
        <v>333</v>
      </c>
      <c r="Q184" s="31"/>
      <c r="S184" s="31"/>
      <c r="U184" s="31"/>
      <c r="W184" s="31"/>
      <c r="Y184" s="31"/>
      <c r="AA184" s="31"/>
      <c r="AC184" s="31"/>
      <c r="AE184" s="31"/>
      <c r="AG184" s="31"/>
      <c r="AI184" s="27" t="s">
        <v>333</v>
      </c>
      <c r="AK184" s="27"/>
      <c r="AM184" s="6">
        <f t="shared" si="30"/>
        <v>0</v>
      </c>
      <c r="AN184" s="6">
        <f t="shared" si="31"/>
        <v>0</v>
      </c>
      <c r="AO184" s="6">
        <f t="shared" si="32"/>
        <v>0</v>
      </c>
      <c r="AP184" s="6">
        <f t="shared" si="33"/>
        <v>0</v>
      </c>
      <c r="AQ184" s="6">
        <f t="shared" si="34"/>
        <v>0</v>
      </c>
      <c r="AR184" s="13">
        <f t="shared" si="35"/>
        <v>0</v>
      </c>
    </row>
    <row r="185" spans="1:44" ht="15">
      <c r="A185" s="23" t="s">
        <v>550</v>
      </c>
      <c r="B185" s="23" t="s">
        <v>5</v>
      </c>
      <c r="G185" s="26"/>
      <c r="I185" s="26"/>
      <c r="K185" s="26"/>
      <c r="M185" s="26"/>
      <c r="O185" s="26"/>
      <c r="Q185" s="26"/>
      <c r="S185" s="26"/>
      <c r="U185" s="26"/>
      <c r="W185" s="26"/>
      <c r="Y185" s="26"/>
      <c r="AG185" s="27">
        <v>47</v>
      </c>
      <c r="AI185" s="27"/>
      <c r="AK185" s="27"/>
      <c r="AM185" s="6">
        <f t="shared" si="30"/>
        <v>0</v>
      </c>
      <c r="AN185" s="6">
        <f t="shared" si="31"/>
        <v>0</v>
      </c>
      <c r="AO185" s="6">
        <f t="shared" si="32"/>
        <v>0</v>
      </c>
      <c r="AP185" s="6">
        <f t="shared" si="33"/>
        <v>0</v>
      </c>
      <c r="AQ185" s="6">
        <f t="shared" si="34"/>
        <v>0</v>
      </c>
      <c r="AR185" s="13">
        <f t="shared" si="35"/>
        <v>0</v>
      </c>
    </row>
    <row r="186" spans="1:44" ht="15">
      <c r="A186" s="30" t="s">
        <v>155</v>
      </c>
      <c r="B186" s="22" t="s">
        <v>18</v>
      </c>
      <c r="E186" s="31">
        <v>68</v>
      </c>
      <c r="G186" s="26"/>
      <c r="I186" s="26"/>
      <c r="K186" s="26"/>
      <c r="M186" s="26"/>
      <c r="O186" s="26"/>
      <c r="Q186" s="26"/>
      <c r="S186" s="26"/>
      <c r="U186" s="26"/>
      <c r="W186" s="26"/>
      <c r="Y186" s="26"/>
      <c r="AM186" s="6">
        <f t="shared" si="30"/>
        <v>0</v>
      </c>
      <c r="AN186" s="6">
        <f t="shared" si="31"/>
        <v>0</v>
      </c>
      <c r="AO186" s="6">
        <f t="shared" si="32"/>
        <v>0</v>
      </c>
      <c r="AP186" s="6">
        <f t="shared" si="33"/>
        <v>0</v>
      </c>
      <c r="AQ186" s="6">
        <f t="shared" si="34"/>
        <v>0</v>
      </c>
      <c r="AR186" s="13">
        <f t="shared" si="35"/>
        <v>0</v>
      </c>
    </row>
    <row r="187" spans="1:44" ht="15">
      <c r="A187" s="33" t="s">
        <v>330</v>
      </c>
      <c r="B187" s="22" t="s">
        <v>8</v>
      </c>
      <c r="E187" s="26"/>
      <c r="G187" s="31" t="s">
        <v>7</v>
      </c>
      <c r="AM187" s="6">
        <f t="shared" si="30"/>
        <v>0</v>
      </c>
      <c r="AN187" s="6">
        <f t="shared" si="31"/>
        <v>0</v>
      </c>
      <c r="AO187" s="6">
        <f t="shared" si="32"/>
        <v>0</v>
      </c>
      <c r="AP187" s="6">
        <f t="shared" si="33"/>
        <v>0</v>
      </c>
      <c r="AQ187" s="6">
        <f t="shared" si="34"/>
        <v>0</v>
      </c>
      <c r="AR187" s="13">
        <f t="shared" si="35"/>
        <v>0</v>
      </c>
    </row>
    <row r="188" spans="1:44" ht="15">
      <c r="A188" s="33" t="s">
        <v>372</v>
      </c>
      <c r="B188" s="33" t="s">
        <v>5</v>
      </c>
      <c r="C188" s="24"/>
      <c r="E188" s="26"/>
      <c r="K188" s="31">
        <v>48</v>
      </c>
      <c r="M188" s="31">
        <v>37</v>
      </c>
      <c r="O188" s="26">
        <v>25</v>
      </c>
      <c r="P188" s="5">
        <v>6</v>
      </c>
      <c r="Q188" s="26"/>
      <c r="S188" s="27">
        <v>43</v>
      </c>
      <c r="U188" s="27"/>
      <c r="W188" s="27"/>
      <c r="Y188" s="27"/>
      <c r="AA188" s="27"/>
      <c r="AC188" s="27"/>
      <c r="AE188" s="27"/>
      <c r="AG188" s="27">
        <v>40</v>
      </c>
      <c r="AI188" s="27" t="s">
        <v>333</v>
      </c>
      <c r="AK188" s="27"/>
      <c r="AM188" s="6">
        <f t="shared" si="30"/>
        <v>6</v>
      </c>
      <c r="AN188" s="6">
        <f t="shared" si="31"/>
        <v>0</v>
      </c>
      <c r="AO188" s="6">
        <f t="shared" si="32"/>
        <v>0</v>
      </c>
      <c r="AP188" s="6">
        <f t="shared" si="33"/>
        <v>6</v>
      </c>
      <c r="AQ188" s="6">
        <f t="shared" si="34"/>
        <v>0</v>
      </c>
      <c r="AR188" s="13">
        <f t="shared" si="35"/>
        <v>0</v>
      </c>
    </row>
    <row r="189" spans="1:44" ht="15">
      <c r="A189" s="23" t="s">
        <v>39</v>
      </c>
      <c r="B189" s="22" t="s">
        <v>11</v>
      </c>
      <c r="C189" s="28">
        <v>18</v>
      </c>
      <c r="D189" s="5">
        <v>13</v>
      </c>
      <c r="E189" s="28">
        <v>6</v>
      </c>
      <c r="F189" s="5">
        <v>40</v>
      </c>
      <c r="G189" s="31" t="s">
        <v>7</v>
      </c>
      <c r="I189" s="6">
        <v>8</v>
      </c>
      <c r="J189" s="5">
        <v>32</v>
      </c>
      <c r="K189" s="28">
        <v>2</v>
      </c>
      <c r="L189" s="5">
        <v>80</v>
      </c>
      <c r="M189" s="28">
        <v>2</v>
      </c>
      <c r="N189" s="5">
        <v>80</v>
      </c>
      <c r="O189" s="26">
        <v>1</v>
      </c>
      <c r="P189" s="5">
        <v>100</v>
      </c>
      <c r="Q189" s="26">
        <v>7</v>
      </c>
      <c r="R189" s="5">
        <v>36</v>
      </c>
      <c r="S189" s="26">
        <v>1</v>
      </c>
      <c r="T189" s="15">
        <v>100</v>
      </c>
      <c r="U189" s="26">
        <v>1</v>
      </c>
      <c r="V189" s="15">
        <v>100</v>
      </c>
      <c r="W189" s="31" t="s">
        <v>7</v>
      </c>
      <c r="Y189" s="26">
        <v>7</v>
      </c>
      <c r="Z189" s="18">
        <v>36</v>
      </c>
      <c r="AA189" s="27" t="s">
        <v>7</v>
      </c>
      <c r="AC189" s="26">
        <v>5</v>
      </c>
      <c r="AD189" s="25">
        <v>30</v>
      </c>
      <c r="AE189" s="27" t="s">
        <v>7</v>
      </c>
      <c r="AG189" s="26">
        <v>1</v>
      </c>
      <c r="AH189" s="25">
        <v>100</v>
      </c>
      <c r="AI189" s="26">
        <v>2</v>
      </c>
      <c r="AJ189" s="25">
        <v>80</v>
      </c>
      <c r="AK189" s="27" t="s">
        <v>7</v>
      </c>
      <c r="AM189" s="6">
        <f t="shared" si="30"/>
        <v>827</v>
      </c>
      <c r="AN189" s="6">
        <f t="shared" si="31"/>
        <v>72</v>
      </c>
      <c r="AO189" s="6">
        <f t="shared" si="32"/>
        <v>85</v>
      </c>
      <c r="AP189" s="6">
        <f t="shared" si="33"/>
        <v>180</v>
      </c>
      <c r="AQ189" s="6">
        <f t="shared" si="34"/>
        <v>360</v>
      </c>
      <c r="AR189" s="13">
        <f t="shared" si="35"/>
        <v>100</v>
      </c>
    </row>
    <row r="190" spans="1:44" ht="15">
      <c r="A190" s="23" t="s">
        <v>132</v>
      </c>
      <c r="B190" s="22" t="s">
        <v>3</v>
      </c>
      <c r="E190" s="31">
        <v>57</v>
      </c>
      <c r="W190" s="31" t="s">
        <v>7</v>
      </c>
      <c r="AA190" s="26">
        <v>13</v>
      </c>
      <c r="AB190" s="25">
        <v>20</v>
      </c>
      <c r="AE190" s="26">
        <v>22</v>
      </c>
      <c r="AF190" s="25">
        <v>9</v>
      </c>
      <c r="AK190" s="26">
        <v>18</v>
      </c>
      <c r="AL190" s="25">
        <v>13</v>
      </c>
      <c r="AM190" s="6">
        <f t="shared" si="30"/>
        <v>42</v>
      </c>
      <c r="AN190" s="6">
        <f t="shared" si="31"/>
        <v>42</v>
      </c>
      <c r="AO190" s="6">
        <f t="shared" si="32"/>
        <v>0</v>
      </c>
      <c r="AP190" s="6">
        <f t="shared" si="33"/>
        <v>0</v>
      </c>
      <c r="AQ190" s="6">
        <f t="shared" si="34"/>
        <v>0</v>
      </c>
      <c r="AR190" s="13">
        <f t="shared" si="35"/>
        <v>0</v>
      </c>
    </row>
    <row r="191" spans="1:44" ht="15">
      <c r="A191" s="22" t="s">
        <v>137</v>
      </c>
      <c r="B191" s="22" t="s">
        <v>13</v>
      </c>
      <c r="E191" s="28">
        <v>28</v>
      </c>
      <c r="F191" s="5">
        <v>3</v>
      </c>
      <c r="G191" s="27"/>
      <c r="I191" s="6">
        <v>27</v>
      </c>
      <c r="J191" s="5">
        <v>4</v>
      </c>
      <c r="W191" s="31">
        <v>34</v>
      </c>
      <c r="AE191" s="26">
        <v>24</v>
      </c>
      <c r="AF191" s="25">
        <v>7</v>
      </c>
      <c r="AK191" s="26">
        <v>23</v>
      </c>
      <c r="AL191" s="25">
        <v>8</v>
      </c>
      <c r="AM191" s="6">
        <f t="shared" si="30"/>
        <v>22</v>
      </c>
      <c r="AN191" s="6">
        <f t="shared" si="31"/>
        <v>22</v>
      </c>
      <c r="AO191" s="6">
        <f t="shared" si="32"/>
        <v>0</v>
      </c>
      <c r="AP191" s="6">
        <f t="shared" si="33"/>
        <v>0</v>
      </c>
      <c r="AQ191" s="6">
        <f t="shared" si="34"/>
        <v>0</v>
      </c>
      <c r="AR191" s="13">
        <f t="shared" si="35"/>
        <v>0</v>
      </c>
    </row>
    <row r="192" spans="1:44" ht="15">
      <c r="A192" s="23" t="s">
        <v>35</v>
      </c>
      <c r="B192" s="22" t="s">
        <v>1</v>
      </c>
      <c r="C192" s="28">
        <v>8</v>
      </c>
      <c r="D192" s="5">
        <v>32</v>
      </c>
      <c r="E192" s="31">
        <v>35</v>
      </c>
      <c r="G192" s="6">
        <v>1</v>
      </c>
      <c r="H192" s="5">
        <v>100</v>
      </c>
      <c r="I192" s="31">
        <v>31</v>
      </c>
      <c r="K192" s="31"/>
      <c r="M192" s="31"/>
      <c r="O192" s="31"/>
      <c r="Q192" s="26">
        <v>1</v>
      </c>
      <c r="R192" s="5">
        <v>100</v>
      </c>
      <c r="S192" s="26"/>
      <c r="U192" s="26"/>
      <c r="W192" s="31" t="s">
        <v>7</v>
      </c>
      <c r="Y192" s="26">
        <v>1</v>
      </c>
      <c r="Z192" s="18">
        <v>100</v>
      </c>
      <c r="AA192" s="26">
        <v>18</v>
      </c>
      <c r="AB192" s="25">
        <v>13</v>
      </c>
      <c r="AC192" s="26">
        <v>5</v>
      </c>
      <c r="AD192" s="25">
        <v>30</v>
      </c>
      <c r="AE192" s="24" t="s">
        <v>7</v>
      </c>
      <c r="AG192" s="24"/>
      <c r="AI192" s="24"/>
      <c r="AK192" s="26">
        <v>20</v>
      </c>
      <c r="AL192" s="25">
        <v>11</v>
      </c>
      <c r="AM192" s="6">
        <f t="shared" si="30"/>
        <v>386</v>
      </c>
      <c r="AN192" s="6">
        <f t="shared" si="31"/>
        <v>24</v>
      </c>
      <c r="AO192" s="6">
        <f t="shared" si="32"/>
        <v>332</v>
      </c>
      <c r="AP192" s="6">
        <f t="shared" si="33"/>
        <v>0</v>
      </c>
      <c r="AQ192" s="6">
        <f t="shared" si="34"/>
        <v>0</v>
      </c>
      <c r="AR192" s="13">
        <f t="shared" si="35"/>
        <v>0</v>
      </c>
    </row>
    <row r="193" spans="1:44" ht="15">
      <c r="A193" s="23" t="s">
        <v>568</v>
      </c>
      <c r="B193" s="23" t="s">
        <v>16</v>
      </c>
      <c r="AK193" s="27" t="s">
        <v>7</v>
      </c>
      <c r="AM193" s="26">
        <f t="shared" si="30"/>
        <v>0</v>
      </c>
      <c r="AN193" s="26">
        <f t="shared" si="31"/>
        <v>0</v>
      </c>
      <c r="AO193" s="26">
        <f t="shared" si="32"/>
        <v>0</v>
      </c>
      <c r="AP193" s="26">
        <f t="shared" si="33"/>
        <v>0</v>
      </c>
      <c r="AQ193" s="26">
        <f t="shared" si="34"/>
        <v>0</v>
      </c>
      <c r="AR193" s="29">
        <f t="shared" si="35"/>
        <v>0</v>
      </c>
    </row>
    <row r="194" spans="1:44" ht="15">
      <c r="A194" s="23" t="s">
        <v>78</v>
      </c>
      <c r="B194" s="22" t="s">
        <v>4</v>
      </c>
      <c r="C194" s="31">
        <v>53</v>
      </c>
      <c r="E194" s="28">
        <v>7</v>
      </c>
      <c r="F194" s="5">
        <v>36</v>
      </c>
      <c r="G194" s="31">
        <v>45</v>
      </c>
      <c r="I194" s="6">
        <v>12</v>
      </c>
      <c r="J194" s="5">
        <v>22</v>
      </c>
      <c r="U194" s="24" t="s">
        <v>250</v>
      </c>
      <c r="W194" s="21">
        <v>10</v>
      </c>
      <c r="X194" s="20">
        <v>26</v>
      </c>
      <c r="Y194" s="27">
        <v>48</v>
      </c>
      <c r="AA194" s="26">
        <v>10</v>
      </c>
      <c r="AB194" s="25">
        <v>26</v>
      </c>
      <c r="AE194" s="26">
        <v>19</v>
      </c>
      <c r="AF194" s="25">
        <v>12</v>
      </c>
      <c r="AK194" s="27" t="s">
        <v>7</v>
      </c>
      <c r="AM194" s="6">
        <f>+D194+F194+H194+J194+L194+N194+P194+R194+T194+V194+Z194+X194+AB194+AD194+AF194+AH194+AJ194+AL194</f>
        <v>122</v>
      </c>
      <c r="AN194" s="6">
        <f t="shared" si="31"/>
        <v>122</v>
      </c>
      <c r="AO194" s="6">
        <f t="shared" si="32"/>
        <v>0</v>
      </c>
      <c r="AP194" s="6">
        <f t="shared" si="33"/>
        <v>0</v>
      </c>
      <c r="AQ194" s="6">
        <f t="shared" si="34"/>
        <v>0</v>
      </c>
      <c r="AR194" s="13">
        <f t="shared" si="35"/>
        <v>0</v>
      </c>
    </row>
    <row r="195" spans="1:44" ht="15">
      <c r="A195" s="30" t="s">
        <v>474</v>
      </c>
      <c r="B195" s="33" t="s">
        <v>4</v>
      </c>
      <c r="G195" s="26"/>
      <c r="W195" s="27"/>
      <c r="Y195" s="27">
        <v>54</v>
      </c>
      <c r="AA195" s="27"/>
      <c r="AC195" s="27"/>
      <c r="AE195" s="27"/>
      <c r="AG195" s="27"/>
      <c r="AI195" s="27"/>
      <c r="AK195" s="27"/>
      <c r="AM195" s="6">
        <f>+D195+F195+H195+J195+L195+N195+P195+R195+T195+V195+Z195+X195+AB195+AD195+AF195+AH195+AJ195+AL195</f>
        <v>0</v>
      </c>
      <c r="AN195" s="6">
        <f t="shared" si="31"/>
        <v>0</v>
      </c>
      <c r="AO195" s="6">
        <f t="shared" si="32"/>
        <v>0</v>
      </c>
      <c r="AP195" s="6">
        <f t="shared" si="33"/>
        <v>0</v>
      </c>
      <c r="AQ195" s="6">
        <f t="shared" si="34"/>
        <v>0</v>
      </c>
      <c r="AR195" s="13">
        <f t="shared" si="35"/>
        <v>0</v>
      </c>
    </row>
    <row r="196" spans="1:44" ht="15">
      <c r="A196" s="23" t="s">
        <v>27</v>
      </c>
      <c r="B196" s="22" t="s">
        <v>5</v>
      </c>
      <c r="C196" s="28">
        <v>7</v>
      </c>
      <c r="D196" s="5">
        <v>36</v>
      </c>
      <c r="E196" s="27"/>
      <c r="Q196" s="6">
        <v>13</v>
      </c>
      <c r="R196" s="5">
        <v>20</v>
      </c>
      <c r="W196" s="21">
        <v>5</v>
      </c>
      <c r="X196" s="20">
        <v>45</v>
      </c>
      <c r="Y196" s="19">
        <v>8</v>
      </c>
      <c r="Z196" s="18">
        <v>32</v>
      </c>
      <c r="AA196" s="26">
        <v>7</v>
      </c>
      <c r="AB196" s="25">
        <v>36</v>
      </c>
      <c r="AE196" s="26">
        <v>7</v>
      </c>
      <c r="AF196" s="25">
        <v>36</v>
      </c>
      <c r="AK196" s="26">
        <v>4</v>
      </c>
      <c r="AL196" s="25">
        <v>50</v>
      </c>
      <c r="AM196" s="6">
        <f>+D196+F196+H196+J196+L196+N196+P196+R196+T196+V196+Z196+X196+AB196+AD196+AF196+AH196+AJ196+AL196</f>
        <v>255</v>
      </c>
      <c r="AN196" s="6">
        <f t="shared" si="31"/>
        <v>167</v>
      </c>
      <c r="AO196" s="6">
        <f t="shared" si="32"/>
        <v>88</v>
      </c>
      <c r="AP196" s="6">
        <f t="shared" si="33"/>
        <v>0</v>
      </c>
      <c r="AQ196" s="6">
        <f t="shared" si="34"/>
        <v>0</v>
      </c>
      <c r="AR196" s="13">
        <f t="shared" si="35"/>
        <v>0</v>
      </c>
    </row>
    <row r="197" spans="1:44" ht="15">
      <c r="A197" s="23" t="s">
        <v>55</v>
      </c>
      <c r="B197" s="22" t="s">
        <v>2</v>
      </c>
      <c r="C197" s="31">
        <v>35</v>
      </c>
      <c r="E197" s="28">
        <v>11</v>
      </c>
      <c r="F197" s="5">
        <v>24</v>
      </c>
      <c r="G197" s="6" t="s">
        <v>19</v>
      </c>
      <c r="I197" s="6">
        <v>4</v>
      </c>
      <c r="J197" s="5">
        <v>50</v>
      </c>
      <c r="Q197" s="27">
        <v>31</v>
      </c>
      <c r="S197" s="27"/>
      <c r="U197" s="27"/>
      <c r="W197" s="31" t="s">
        <v>7</v>
      </c>
      <c r="Y197" s="27">
        <v>34</v>
      </c>
      <c r="AA197" s="26">
        <v>9</v>
      </c>
      <c r="AB197" s="25">
        <v>29</v>
      </c>
      <c r="AE197" s="26">
        <v>9</v>
      </c>
      <c r="AF197" s="25">
        <v>29</v>
      </c>
      <c r="AK197" s="26">
        <v>5</v>
      </c>
      <c r="AL197" s="25">
        <v>45</v>
      </c>
      <c r="AM197" s="6">
        <f>+D197+F197+H197+J197+L197+N197+P197+R197+T197+V197+Z197+X197+AB197+AD197+AF197+AH197+AJ197+AL197</f>
        <v>177</v>
      </c>
      <c r="AN197" s="6">
        <f t="shared" si="31"/>
        <v>177</v>
      </c>
      <c r="AO197" s="6">
        <f t="shared" si="32"/>
        <v>0</v>
      </c>
      <c r="AP197" s="6">
        <f t="shared" si="33"/>
        <v>0</v>
      </c>
      <c r="AQ197" s="6">
        <f t="shared" si="34"/>
        <v>0</v>
      </c>
      <c r="AR197" s="13">
        <f t="shared" si="35"/>
        <v>0</v>
      </c>
    </row>
  </sheetData>
  <sheetProtection/>
  <mergeCells count="18">
    <mergeCell ref="C1:D1"/>
    <mergeCell ref="E1:F1"/>
    <mergeCell ref="G1:H1"/>
    <mergeCell ref="I1:J1"/>
    <mergeCell ref="K1:L1"/>
    <mergeCell ref="M1:N1"/>
    <mergeCell ref="S1:T1"/>
    <mergeCell ref="AC1:AD1"/>
    <mergeCell ref="Q1:R1"/>
    <mergeCell ref="O1:P1"/>
    <mergeCell ref="W1:X1"/>
    <mergeCell ref="AA1:AB1"/>
    <mergeCell ref="AK1:AL1"/>
    <mergeCell ref="AI1:AJ1"/>
    <mergeCell ref="AG1:AH1"/>
    <mergeCell ref="AE1:AF1"/>
    <mergeCell ref="Y1:Z1"/>
    <mergeCell ref="U1:V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5.421875" style="0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57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7" ht="15">
      <c r="B1" s="65" t="s">
        <v>99</v>
      </c>
      <c r="C1" s="65"/>
      <c r="D1" s="65"/>
      <c r="E1" s="65"/>
      <c r="F1" s="65"/>
      <c r="I1" s="65" t="s">
        <v>169</v>
      </c>
      <c r="J1" s="65"/>
      <c r="K1" s="65"/>
      <c r="L1" s="65"/>
      <c r="M1" s="65"/>
      <c r="P1" s="23"/>
      <c r="Q1" s="35"/>
    </row>
    <row r="2" spans="2:17" s="7" customFormat="1" ht="15.75" thickBot="1">
      <c r="B2" s="64" t="s">
        <v>20</v>
      </c>
      <c r="C2" s="64"/>
      <c r="D2" s="8" t="s">
        <v>90</v>
      </c>
      <c r="E2" s="8" t="s">
        <v>91</v>
      </c>
      <c r="F2" s="8" t="s">
        <v>92</v>
      </c>
      <c r="I2" s="64" t="s">
        <v>20</v>
      </c>
      <c r="J2" s="64"/>
      <c r="K2" s="10" t="s">
        <v>90</v>
      </c>
      <c r="L2" s="10" t="s">
        <v>91</v>
      </c>
      <c r="M2" s="10" t="s">
        <v>92</v>
      </c>
      <c r="P2" s="23"/>
      <c r="Q2" s="35"/>
    </row>
    <row r="3" spans="3:17" ht="15.75" thickTop="1">
      <c r="C3" t="s">
        <v>89</v>
      </c>
      <c r="D3">
        <f>467+70+134+80+122+122+135+267+221+146+194+120+144+167+193+50</f>
        <v>2632</v>
      </c>
      <c r="E3">
        <v>23</v>
      </c>
      <c r="F3" s="9">
        <f aca="true" t="shared" si="0" ref="F3:F18">+D3/E3</f>
        <v>114.43478260869566</v>
      </c>
      <c r="J3" t="s">
        <v>89</v>
      </c>
      <c r="K3">
        <f>322+215+287+145+119+206+255+189+60+120+90+133+208+92</f>
        <v>2441</v>
      </c>
      <c r="L3">
        <v>30</v>
      </c>
      <c r="M3" s="9">
        <f>+K3/L3</f>
        <v>81.36666666666666</v>
      </c>
      <c r="P3" s="23"/>
      <c r="Q3" s="35"/>
    </row>
    <row r="4" spans="3:17" ht="15">
      <c r="C4" t="s">
        <v>98</v>
      </c>
      <c r="D4">
        <f>619+139+113+156+115+48+16+45+76+173+192+45+126+65+40+180</f>
        <v>2148</v>
      </c>
      <c r="E4">
        <v>17</v>
      </c>
      <c r="F4" s="9">
        <f t="shared" si="0"/>
        <v>126.3529411764706</v>
      </c>
      <c r="J4" t="s">
        <v>106</v>
      </c>
      <c r="K4">
        <f>237+280+78+59+100+126+119+197+59+30+12+82+45+135</f>
        <v>1559</v>
      </c>
      <c r="L4">
        <v>21</v>
      </c>
      <c r="M4" s="9">
        <f>+K4/L4</f>
        <v>74.23809523809524</v>
      </c>
      <c r="P4" s="23"/>
      <c r="Q4" s="35"/>
    </row>
    <row r="5" spans="3:17" ht="15">
      <c r="C5" t="s">
        <v>109</v>
      </c>
      <c r="D5">
        <f>132+38+184+188+198+68+154+136+18+97+45+32+115+103</f>
        <v>1508</v>
      </c>
      <c r="E5">
        <v>12</v>
      </c>
      <c r="F5" s="9">
        <f t="shared" si="0"/>
        <v>125.66666666666667</v>
      </c>
      <c r="J5" t="s">
        <v>96</v>
      </c>
      <c r="K5">
        <f>232+7+99+88+82+60+40+46+202+80+67+215+38+42</f>
        <v>1298</v>
      </c>
      <c r="L5">
        <v>22</v>
      </c>
      <c r="M5" s="9">
        <f>+K5/L5</f>
        <v>59</v>
      </c>
      <c r="P5" s="23"/>
      <c r="Q5" s="35"/>
    </row>
    <row r="6" spans="3:17" ht="15">
      <c r="C6" t="s">
        <v>96</v>
      </c>
      <c r="D6">
        <f>229+58+63+50+23+193+65+38+40+128+63+30+82+51+56+132</f>
        <v>1301</v>
      </c>
      <c r="E6">
        <v>17</v>
      </c>
      <c r="F6" s="9">
        <f t="shared" si="0"/>
        <v>76.52941176470588</v>
      </c>
      <c r="J6" t="s">
        <v>100</v>
      </c>
      <c r="K6">
        <f>111+72+104+74+132+44+71+36+73+30+144+68+118</f>
        <v>1077</v>
      </c>
      <c r="L6">
        <v>26</v>
      </c>
      <c r="M6" s="9">
        <f>+K6/L6</f>
        <v>41.42307692307692</v>
      </c>
      <c r="P6" s="23"/>
      <c r="Q6" s="35"/>
    </row>
    <row r="7" spans="3:17" ht="15">
      <c r="C7" t="s">
        <v>106</v>
      </c>
      <c r="D7">
        <f>47+23+86+123+114+21+170+85+34+26+60+18+125+221+24</f>
        <v>1177</v>
      </c>
      <c r="E7">
        <v>20</v>
      </c>
      <c r="F7" s="9">
        <f>+D7/E7</f>
        <v>58.85</v>
      </c>
      <c r="J7" t="s">
        <v>102</v>
      </c>
      <c r="K7">
        <f>80+2+47+151+119+30+2+5+86+45+24+140+92</f>
        <v>823</v>
      </c>
      <c r="L7">
        <v>8</v>
      </c>
      <c r="M7" s="9">
        <f aca="true" t="shared" si="1" ref="M7:M12">+K7/L7</f>
        <v>102.875</v>
      </c>
      <c r="P7" s="23"/>
      <c r="Q7" s="35"/>
    </row>
    <row r="8" spans="3:17" ht="15">
      <c r="C8" t="s">
        <v>108</v>
      </c>
      <c r="D8">
        <f>137+172+41+15+66+17+41+9+73+40+89+100+76+80+122</f>
        <v>1078</v>
      </c>
      <c r="E8">
        <v>11</v>
      </c>
      <c r="F8" s="9">
        <f>+D8/E8</f>
        <v>98</v>
      </c>
      <c r="J8" t="s">
        <v>108</v>
      </c>
      <c r="K8">
        <f>140+36+3+22+18+50+14+54+39+192+16+116</f>
        <v>700</v>
      </c>
      <c r="L8">
        <v>15</v>
      </c>
      <c r="M8" s="9">
        <f>+K8/L8</f>
        <v>46.666666666666664</v>
      </c>
      <c r="P8" s="23"/>
      <c r="Q8" s="35"/>
    </row>
    <row r="9" spans="3:17" ht="15">
      <c r="C9" t="s">
        <v>100</v>
      </c>
      <c r="D9">
        <f>167+19+78+75+52+45+97+73+65+39+11+50+60+80+68+22</f>
        <v>1001</v>
      </c>
      <c r="E9">
        <v>20</v>
      </c>
      <c r="F9" s="9">
        <f>+D9/E9</f>
        <v>50.05</v>
      </c>
      <c r="J9" t="s">
        <v>109</v>
      </c>
      <c r="K9">
        <f>45+41+6+119+100+16+27+116+65+51+12+7+76</f>
        <v>681</v>
      </c>
      <c r="L9">
        <v>17</v>
      </c>
      <c r="M9" s="9">
        <f t="shared" si="1"/>
        <v>40.05882352941177</v>
      </c>
      <c r="P9" s="23"/>
      <c r="Q9" s="35"/>
    </row>
    <row r="10" spans="3:17" ht="15">
      <c r="C10" t="s">
        <v>95</v>
      </c>
      <c r="D10">
        <f>136+60+80+80+24+62+61+100</f>
        <v>603</v>
      </c>
      <c r="E10">
        <v>5</v>
      </c>
      <c r="F10" s="9">
        <f>+D10/E10</f>
        <v>120.6</v>
      </c>
      <c r="J10" t="s">
        <v>161</v>
      </c>
      <c r="K10">
        <f>84+9+24+13+12+13+13+10+11+100+80+45+100+105</f>
        <v>619</v>
      </c>
      <c r="L10">
        <v>4</v>
      </c>
      <c r="M10" s="9">
        <f>+K10/L10</f>
        <v>154.75</v>
      </c>
      <c r="P10" s="23"/>
      <c r="Q10" s="35"/>
    </row>
    <row r="11" spans="3:17" ht="15">
      <c r="C11" t="s">
        <v>104</v>
      </c>
      <c r="D11">
        <f>94+26+24+36+69+25+44+69+40+80+20+13+3</f>
        <v>543</v>
      </c>
      <c r="E11">
        <v>8</v>
      </c>
      <c r="F11" s="9">
        <f t="shared" si="0"/>
        <v>67.875</v>
      </c>
      <c r="J11" t="s">
        <v>93</v>
      </c>
      <c r="K11">
        <f>119+45+46+14+7+67+88+115+70+11</f>
        <v>582</v>
      </c>
      <c r="L11">
        <v>19</v>
      </c>
      <c r="M11" s="9">
        <f t="shared" si="1"/>
        <v>30.63157894736842</v>
      </c>
      <c r="P11" s="23"/>
      <c r="Q11" s="35"/>
    </row>
    <row r="12" spans="3:17" ht="15">
      <c r="C12" t="s">
        <v>93</v>
      </c>
      <c r="D12">
        <f>35+36+4+52+20+22+8+19+16+30+18</f>
        <v>260</v>
      </c>
      <c r="E12">
        <v>13</v>
      </c>
      <c r="F12" s="9">
        <f t="shared" si="0"/>
        <v>20</v>
      </c>
      <c r="J12" t="s">
        <v>98</v>
      </c>
      <c r="K12">
        <f>26+5+11+12+14+40+80+41+27+60+15+11+40</f>
        <v>382</v>
      </c>
      <c r="L12">
        <v>10</v>
      </c>
      <c r="M12" s="9">
        <f t="shared" si="1"/>
        <v>38.2</v>
      </c>
      <c r="P12" s="23"/>
      <c r="Q12" s="35"/>
    </row>
    <row r="13" spans="3:17" ht="15">
      <c r="C13" t="s">
        <v>107</v>
      </c>
      <c r="D13">
        <f>24+50+29+29+45</f>
        <v>177</v>
      </c>
      <c r="E13">
        <v>5</v>
      </c>
      <c r="F13" s="9">
        <f t="shared" si="0"/>
        <v>35.4</v>
      </c>
      <c r="J13" t="s">
        <v>94</v>
      </c>
      <c r="K13">
        <f>34+1+15+9+36+45+14+12+28</f>
        <v>194</v>
      </c>
      <c r="L13">
        <v>8</v>
      </c>
      <c r="M13" s="9">
        <f aca="true" t="shared" si="2" ref="M13:M23">+K13/L13</f>
        <v>24.25</v>
      </c>
      <c r="P13" s="23"/>
      <c r="Q13" s="35"/>
    </row>
    <row r="14" spans="3:17" ht="15">
      <c r="C14" t="s">
        <v>94</v>
      </c>
      <c r="D14">
        <f>36+22+26+26+12</f>
        <v>122</v>
      </c>
      <c r="E14">
        <v>7</v>
      </c>
      <c r="F14" s="9">
        <f t="shared" si="0"/>
        <v>17.428571428571427</v>
      </c>
      <c r="J14" t="s">
        <v>104</v>
      </c>
      <c r="K14">
        <f>27+7+12+20+1+28+22</f>
        <v>117</v>
      </c>
      <c r="L14">
        <v>13</v>
      </c>
      <c r="M14" s="9">
        <f t="shared" si="2"/>
        <v>9</v>
      </c>
      <c r="P14" s="23"/>
      <c r="Q14" s="35"/>
    </row>
    <row r="15" spans="3:17" ht="15">
      <c r="C15" t="s">
        <v>160</v>
      </c>
      <c r="D15">
        <f>18+13+24</f>
        <v>55</v>
      </c>
      <c r="E15">
        <v>3</v>
      </c>
      <c r="F15" s="9">
        <f>+D15/E15</f>
        <v>18.333333333333332</v>
      </c>
      <c r="J15" t="s">
        <v>95</v>
      </c>
      <c r="K15">
        <f>0+5+8+9+7+14</f>
        <v>43</v>
      </c>
      <c r="L15">
        <v>6</v>
      </c>
      <c r="M15" s="9">
        <f>+K15/L15</f>
        <v>7.166666666666667</v>
      </c>
      <c r="P15" s="23"/>
      <c r="Q15" s="35"/>
    </row>
    <row r="16" spans="3:17" ht="15">
      <c r="C16" t="s">
        <v>161</v>
      </c>
      <c r="D16" s="22">
        <f>15+9+30</f>
        <v>54</v>
      </c>
      <c r="E16">
        <v>3</v>
      </c>
      <c r="F16" s="9">
        <f t="shared" si="0"/>
        <v>18</v>
      </c>
      <c r="J16" t="s">
        <v>101</v>
      </c>
      <c r="K16">
        <f>0+10+5+18</f>
        <v>33</v>
      </c>
      <c r="L16">
        <v>2</v>
      </c>
      <c r="M16" s="9">
        <f t="shared" si="2"/>
        <v>16.5</v>
      </c>
      <c r="P16" s="23"/>
      <c r="Q16" s="35"/>
    </row>
    <row r="17" spans="3:17" ht="15">
      <c r="C17" t="s">
        <v>105</v>
      </c>
      <c r="D17" s="22">
        <f>24+9</f>
        <v>33</v>
      </c>
      <c r="E17">
        <v>3</v>
      </c>
      <c r="F17" s="9">
        <f t="shared" si="0"/>
        <v>11</v>
      </c>
      <c r="J17" t="s">
        <v>253</v>
      </c>
      <c r="K17">
        <f>0+24</f>
        <v>24</v>
      </c>
      <c r="L17">
        <v>2</v>
      </c>
      <c r="M17" s="9">
        <f t="shared" si="2"/>
        <v>12</v>
      </c>
      <c r="P17" s="23"/>
      <c r="Q17" s="35"/>
    </row>
    <row r="18" spans="3:17" ht="15">
      <c r="C18" t="s">
        <v>97</v>
      </c>
      <c r="D18">
        <v>4</v>
      </c>
      <c r="E18">
        <v>2</v>
      </c>
      <c r="F18" s="9">
        <f t="shared" si="0"/>
        <v>2</v>
      </c>
      <c r="J18" t="s">
        <v>254</v>
      </c>
      <c r="K18">
        <f>0+8</f>
        <v>8</v>
      </c>
      <c r="L18">
        <v>2</v>
      </c>
      <c r="M18" s="9">
        <f t="shared" si="2"/>
        <v>4</v>
      </c>
      <c r="P18" s="23"/>
      <c r="Q18" s="35"/>
    </row>
    <row r="19" spans="3:17" ht="15">
      <c r="C19" t="s">
        <v>102</v>
      </c>
      <c r="D19">
        <f>0+4</f>
        <v>4</v>
      </c>
      <c r="E19">
        <v>6</v>
      </c>
      <c r="F19" s="9">
        <f>+D19/E19</f>
        <v>0.6666666666666666</v>
      </c>
      <c r="J19" s="22" t="s">
        <v>103</v>
      </c>
      <c r="K19">
        <f>0+4</f>
        <v>4</v>
      </c>
      <c r="L19">
        <v>2</v>
      </c>
      <c r="M19" s="16">
        <f>+K19/L19</f>
        <v>2</v>
      </c>
      <c r="P19" s="23"/>
      <c r="Q19" s="35"/>
    </row>
    <row r="20" spans="3:17" ht="15">
      <c r="C20" t="s">
        <v>162</v>
      </c>
      <c r="D20">
        <v>0</v>
      </c>
      <c r="E20">
        <v>1</v>
      </c>
      <c r="F20" s="9">
        <f aca="true" t="shared" si="3" ref="F20:F30">+D20/E20</f>
        <v>0</v>
      </c>
      <c r="J20" s="14" t="s">
        <v>162</v>
      </c>
      <c r="K20">
        <f>0+1</f>
        <v>1</v>
      </c>
      <c r="L20">
        <v>2</v>
      </c>
      <c r="M20" s="16">
        <f>+K20/L20</f>
        <v>0.5</v>
      </c>
      <c r="P20" s="23"/>
      <c r="Q20" s="35"/>
    </row>
    <row r="21" spans="3:17" ht="15">
      <c r="C21" t="s">
        <v>163</v>
      </c>
      <c r="D21">
        <v>0</v>
      </c>
      <c r="E21">
        <v>1</v>
      </c>
      <c r="F21" s="9">
        <f t="shared" si="3"/>
        <v>0</v>
      </c>
      <c r="J21" t="s">
        <v>252</v>
      </c>
      <c r="K21">
        <v>0</v>
      </c>
      <c r="L21">
        <v>1</v>
      </c>
      <c r="M21" s="9">
        <f t="shared" si="2"/>
        <v>0</v>
      </c>
      <c r="P21" s="23"/>
      <c r="Q21" s="35"/>
    </row>
    <row r="22" spans="3:17" ht="15">
      <c r="C22" t="s">
        <v>164</v>
      </c>
      <c r="D22">
        <v>0</v>
      </c>
      <c r="E22">
        <v>1</v>
      </c>
      <c r="F22" s="9">
        <f t="shared" si="3"/>
        <v>0</v>
      </c>
      <c r="J22" t="s">
        <v>335</v>
      </c>
      <c r="K22">
        <v>0</v>
      </c>
      <c r="L22">
        <v>1</v>
      </c>
      <c r="M22" s="9">
        <f t="shared" si="2"/>
        <v>0</v>
      </c>
      <c r="P22" s="23"/>
      <c r="Q22" s="35"/>
    </row>
    <row r="23" spans="3:17" ht="15">
      <c r="C23" t="s">
        <v>336</v>
      </c>
      <c r="D23">
        <v>0</v>
      </c>
      <c r="E23">
        <v>1</v>
      </c>
      <c r="F23" s="9">
        <f t="shared" si="3"/>
        <v>0</v>
      </c>
      <c r="J23" s="14" t="s">
        <v>451</v>
      </c>
      <c r="K23">
        <v>0</v>
      </c>
      <c r="L23">
        <v>1</v>
      </c>
      <c r="M23" s="16">
        <f t="shared" si="2"/>
        <v>0</v>
      </c>
      <c r="P23" s="23"/>
      <c r="Q23" s="35"/>
    </row>
    <row r="24" spans="3:17" ht="15">
      <c r="C24" s="22" t="s">
        <v>523</v>
      </c>
      <c r="D24">
        <v>0</v>
      </c>
      <c r="E24">
        <v>1</v>
      </c>
      <c r="F24" s="16">
        <f>+D24/E24</f>
        <v>0</v>
      </c>
      <c r="J24" s="14" t="s">
        <v>469</v>
      </c>
      <c r="K24">
        <v>0</v>
      </c>
      <c r="L24">
        <v>1</v>
      </c>
      <c r="M24" s="16">
        <f>+K24/L24</f>
        <v>0</v>
      </c>
      <c r="P24" s="23"/>
      <c r="Q24" s="35"/>
    </row>
    <row r="25" spans="3:17" ht="15">
      <c r="C25" s="22" t="s">
        <v>553</v>
      </c>
      <c r="D25">
        <v>0</v>
      </c>
      <c r="E25">
        <v>1</v>
      </c>
      <c r="F25" s="16">
        <f>+D25/E25</f>
        <v>0</v>
      </c>
      <c r="H25" s="22"/>
      <c r="I25" s="22"/>
      <c r="J25" s="22" t="s">
        <v>542</v>
      </c>
      <c r="K25" s="22">
        <v>0</v>
      </c>
      <c r="L25" s="22">
        <v>1</v>
      </c>
      <c r="M25" s="16">
        <f>+K25/L25</f>
        <v>0</v>
      </c>
      <c r="P25" s="23"/>
      <c r="Q25" s="35"/>
    </row>
    <row r="26" spans="1:17" ht="15">
      <c r="A26" s="22"/>
      <c r="B26" s="22"/>
      <c r="C26" s="22" t="s">
        <v>561</v>
      </c>
      <c r="D26" s="22">
        <v>0</v>
      </c>
      <c r="E26" s="22">
        <v>1</v>
      </c>
      <c r="F26" s="16">
        <f>+D26/E26</f>
        <v>0</v>
      </c>
      <c r="H26" s="22"/>
      <c r="I26" s="22"/>
      <c r="J26" s="22" t="s">
        <v>543</v>
      </c>
      <c r="K26" s="22">
        <v>0</v>
      </c>
      <c r="L26" s="22">
        <v>1</v>
      </c>
      <c r="M26" s="16">
        <f>+K26/L26</f>
        <v>0</v>
      </c>
      <c r="P26" s="23"/>
      <c r="Q26" s="35"/>
    </row>
    <row r="27" spans="3:17" ht="15">
      <c r="C27" t="s">
        <v>254</v>
      </c>
      <c r="D27">
        <v>0</v>
      </c>
      <c r="E27">
        <v>2</v>
      </c>
      <c r="F27" s="9">
        <f t="shared" si="3"/>
        <v>0</v>
      </c>
      <c r="H27" s="22"/>
      <c r="I27" s="22"/>
      <c r="J27" s="22" t="s">
        <v>544</v>
      </c>
      <c r="K27" s="22">
        <v>0</v>
      </c>
      <c r="L27" s="22">
        <v>1</v>
      </c>
      <c r="M27" s="16">
        <f>+K27/L27</f>
        <v>0</v>
      </c>
      <c r="P27" s="23"/>
      <c r="Q27" s="35"/>
    </row>
    <row r="28" spans="3:17" ht="15">
      <c r="C28" t="s">
        <v>335</v>
      </c>
      <c r="D28">
        <v>0</v>
      </c>
      <c r="E28">
        <v>3</v>
      </c>
      <c r="F28" s="9">
        <f t="shared" si="3"/>
        <v>0</v>
      </c>
      <c r="J28" s="22" t="s">
        <v>541</v>
      </c>
      <c r="K28">
        <v>0</v>
      </c>
      <c r="L28">
        <v>1</v>
      </c>
      <c r="M28" s="16">
        <f>+K28/L28</f>
        <v>0</v>
      </c>
      <c r="P28" s="23"/>
      <c r="Q28" s="35"/>
    </row>
    <row r="29" spans="3:17" ht="15">
      <c r="C29" t="s">
        <v>103</v>
      </c>
      <c r="D29">
        <v>0</v>
      </c>
      <c r="E29">
        <v>4</v>
      </c>
      <c r="F29" s="9">
        <f t="shared" si="3"/>
        <v>0</v>
      </c>
      <c r="J29" t="s">
        <v>105</v>
      </c>
      <c r="K29">
        <v>0</v>
      </c>
      <c r="L29">
        <v>2</v>
      </c>
      <c r="M29" s="9">
        <f aca="true" t="shared" si="4" ref="M29:M34">+K29/L29</f>
        <v>0</v>
      </c>
      <c r="P29" s="23"/>
      <c r="Q29" s="35"/>
    </row>
    <row r="30" spans="1:17" s="22" customFormat="1" ht="15">
      <c r="A30"/>
      <c r="B30"/>
      <c r="C30" t="s">
        <v>101</v>
      </c>
      <c r="D30">
        <v>0</v>
      </c>
      <c r="E30">
        <v>5</v>
      </c>
      <c r="F30" s="9">
        <f t="shared" si="3"/>
        <v>0</v>
      </c>
      <c r="H30"/>
      <c r="I30"/>
      <c r="J30" t="s">
        <v>107</v>
      </c>
      <c r="K30">
        <v>0</v>
      </c>
      <c r="L30">
        <v>2</v>
      </c>
      <c r="M30" s="9">
        <f t="shared" si="4"/>
        <v>0</v>
      </c>
      <c r="P30" s="23"/>
      <c r="Q30" s="35"/>
    </row>
    <row r="31" spans="8:13" s="22" customFormat="1" ht="15">
      <c r="H31"/>
      <c r="I31"/>
      <c r="J31" t="s">
        <v>97</v>
      </c>
      <c r="K31">
        <v>0</v>
      </c>
      <c r="L31">
        <v>2</v>
      </c>
      <c r="M31" s="9">
        <f t="shared" si="4"/>
        <v>0</v>
      </c>
    </row>
    <row r="32" spans="8:13" s="22" customFormat="1" ht="15">
      <c r="H32"/>
      <c r="I32"/>
      <c r="J32" t="s">
        <v>422</v>
      </c>
      <c r="K32">
        <v>0</v>
      </c>
      <c r="L32">
        <v>2</v>
      </c>
      <c r="M32" s="9">
        <f t="shared" si="4"/>
        <v>0</v>
      </c>
    </row>
    <row r="33" spans="10:13" ht="15">
      <c r="J33" s="14" t="s">
        <v>164</v>
      </c>
      <c r="K33">
        <v>0</v>
      </c>
      <c r="L33">
        <v>2</v>
      </c>
      <c r="M33" s="16">
        <f t="shared" si="4"/>
        <v>0</v>
      </c>
    </row>
    <row r="34" spans="10:13" ht="15">
      <c r="J34" t="s">
        <v>251</v>
      </c>
      <c r="K34">
        <v>0</v>
      </c>
      <c r="L34">
        <v>2</v>
      </c>
      <c r="M34" s="9">
        <f t="shared" si="4"/>
        <v>0</v>
      </c>
    </row>
    <row r="35" spans="10:13" ht="15">
      <c r="J35" s="22"/>
      <c r="M35" s="16"/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2011-01-14T14:26:19Z</dcterms:modified>
  <cp:category/>
  <cp:version/>
  <cp:contentType/>
  <cp:contentStatus/>
</cp:coreProperties>
</file>